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6807" documentId="8_{0CF3A3BD-02E0-4CE4-A958-34BFE5D476D9}" xr6:coauthVersionLast="47" xr6:coauthVersionMax="47" xr10:uidLastSave="{0A835E64-29D9-45F1-B337-3E0C5B8DC09C}"/>
  <workbookProtection workbookAlgorithmName="SHA-512" workbookHashValue="j3cB//GVoR/9TSs33kMo/WeaYF0gWAX+lq5AXEVHezI+heK2Ez1RzaMKIDbhXVX3M370Hsv5BWzMUnIzS6bDjg==" workbookSaltValue="Ws7MnV8nKheU62616FY8YA==" workbookSpinCount="100000" lockStructure="1"/>
  <bookViews>
    <workbookView xWindow="-120" yWindow="-120" windowWidth="29040" windowHeight="17520" tabRatio="793" xr2:uid="{00000000-000D-0000-FFFF-FFFF00000000}"/>
  </bookViews>
  <sheets>
    <sheet name="Overview" sheetId="24" r:id="rId1"/>
    <sheet name="Site-Wide" sheetId="1" r:id="rId2"/>
    <sheet name="Detail-CL" sheetId="7" r:id="rId3"/>
    <sheet name="Detail-LR" sheetId="31" r:id="rId4"/>
    <sheet name="Detail-FR" sheetId="23" r:id="rId5"/>
    <sheet name="Detail-SR" sheetId="10" r:id="rId6"/>
    <sheet name="Detail-MapCL" sheetId="11" r:id="rId7"/>
    <sheet name="Disrupt-GH" sheetId="3" r:id="rId8"/>
    <sheet name="Disrupt-DIH" sheetId="25" r:id="rId9"/>
    <sheet name="Disrupt-DIH TR" sheetId="35" state="hidden" r:id="rId10"/>
    <sheet name="Disrupt-MapSR" sheetId="14" r:id="rId11"/>
    <sheet name="Disrupt-LF" sheetId="27" r:id="rId12"/>
    <sheet name="Supporting Calcs" sheetId="5" state="hidden" r:id="rId13"/>
    <sheet name="CLFR Supporting Calcs" sheetId="29" state="hidden" r:id="rId14"/>
  </sheets>
  <definedNames>
    <definedName name="_xlnm._FilterDatabase" localSheetId="6" hidden="1">'Detail-MapCL'!$A$7:$M$97</definedName>
    <definedName name="_xlnm._FilterDatabase" localSheetId="10" hidden="1">'Disrupt-MapSR'!$A$7:$M$907</definedName>
    <definedName name="_xlnm._FilterDatabase" localSheetId="1" hidden="1">'Site-Wide'!$K$7:$M$17</definedName>
    <definedName name="CriticalFunctionsTable">#REF!</definedName>
    <definedName name="CriticalLoadsTable">#REF!</definedName>
    <definedName name="FacilitiesTable">#REF!</definedName>
    <definedName name="FailuresTable">#REF!</definedName>
    <definedName name="HazardsTable">#REF!</definedName>
    <definedName name="OverviewTable">#REF!</definedName>
    <definedName name="Version">Overview!$B$2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27" l="1"/>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P67" i="27" l="1"/>
  <c r="P66" i="27"/>
  <c r="P65" i="27"/>
  <c r="P64" i="27"/>
  <c r="P63" i="27"/>
  <c r="P62" i="27"/>
  <c r="P61" i="27"/>
  <c r="P60" i="27"/>
  <c r="P59" i="27"/>
  <c r="P58" i="27"/>
  <c r="P57" i="27"/>
  <c r="P56" i="27"/>
  <c r="P55" i="27"/>
  <c r="P54" i="27"/>
  <c r="P53" i="27"/>
  <c r="P52" i="27"/>
  <c r="P51" i="27"/>
  <c r="P50" i="27"/>
  <c r="P49" i="27"/>
  <c r="P48" i="27"/>
  <c r="P47" i="27"/>
  <c r="P46" i="27"/>
  <c r="P45" i="27"/>
  <c r="P44" i="27"/>
  <c r="P43" i="27"/>
  <c r="P42" i="27"/>
  <c r="P41" i="27"/>
  <c r="P40" i="27"/>
  <c r="P39" i="27"/>
  <c r="P38" i="27"/>
  <c r="P37"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P11" i="27"/>
  <c r="P10" i="27"/>
  <c r="P9" i="27"/>
  <c r="P8" i="27"/>
  <c r="N67" i="27"/>
  <c r="N66" i="27"/>
  <c r="N65" i="27"/>
  <c r="N64" i="27"/>
  <c r="N63" i="27"/>
  <c r="N62" i="27"/>
  <c r="N61" i="27"/>
  <c r="N60" i="27"/>
  <c r="N59" i="27"/>
  <c r="N58" i="27"/>
  <c r="N57" i="27"/>
  <c r="N56" i="27"/>
  <c r="N55" i="27"/>
  <c r="N54" i="27"/>
  <c r="N53" i="27"/>
  <c r="N52" i="27"/>
  <c r="N51" i="27"/>
  <c r="N50" i="27"/>
  <c r="N49" i="27"/>
  <c r="N48" i="27"/>
  <c r="N47" i="27"/>
  <c r="N46" i="27"/>
  <c r="N45" i="27"/>
  <c r="N44" i="27"/>
  <c r="N43" i="27"/>
  <c r="N42" i="27"/>
  <c r="N41" i="27"/>
  <c r="N40" i="27"/>
  <c r="N39" i="27"/>
  <c r="N38" i="27"/>
  <c r="N37" i="27"/>
  <c r="N36" i="27"/>
  <c r="N35" i="27"/>
  <c r="N34" i="27"/>
  <c r="N33" i="27"/>
  <c r="N32" i="27"/>
  <c r="N31" i="27"/>
  <c r="N30" i="27"/>
  <c r="N29" i="27"/>
  <c r="N28" i="27"/>
  <c r="N27" i="27"/>
  <c r="N26" i="27"/>
  <c r="N25" i="27"/>
  <c r="N24" i="27"/>
  <c r="N23" i="27"/>
  <c r="N22" i="27"/>
  <c r="N21" i="27"/>
  <c r="N20" i="27"/>
  <c r="N19" i="27"/>
  <c r="N18" i="27"/>
  <c r="N17" i="27"/>
  <c r="N16" i="27"/>
  <c r="N15" i="27"/>
  <c r="N14" i="27"/>
  <c r="N13" i="27"/>
  <c r="N12" i="27"/>
  <c r="N11" i="27"/>
  <c r="N10" i="27"/>
  <c r="N9" i="27"/>
  <c r="N8" i="27"/>
  <c r="J22" i="25" l="1"/>
  <c r="I22" i="25"/>
  <c r="H22" i="25"/>
  <c r="J21" i="25"/>
  <c r="I21" i="25"/>
  <c r="H21" i="25"/>
  <c r="J20" i="25"/>
  <c r="I20" i="25"/>
  <c r="H20" i="25"/>
  <c r="J19" i="25"/>
  <c r="I19" i="25"/>
  <c r="H19" i="25"/>
  <c r="J18" i="25"/>
  <c r="I18" i="25"/>
  <c r="H18" i="25"/>
  <c r="J17" i="25"/>
  <c r="I17" i="25"/>
  <c r="H17" i="25"/>
  <c r="J16" i="25"/>
  <c r="I16" i="25"/>
  <c r="H16" i="25"/>
  <c r="J15" i="25"/>
  <c r="I15" i="25"/>
  <c r="H15" i="25"/>
  <c r="J14" i="25"/>
  <c r="I14" i="25"/>
  <c r="H14" i="25"/>
  <c r="J13" i="25"/>
  <c r="I13" i="25"/>
  <c r="H13" i="25"/>
  <c r="J12" i="25"/>
  <c r="I12" i="25"/>
  <c r="H12" i="25"/>
  <c r="J11" i="25"/>
  <c r="I11" i="25"/>
  <c r="H11" i="25"/>
  <c r="J10" i="25"/>
  <c r="I10" i="25"/>
  <c r="H10" i="25"/>
  <c r="J9" i="25"/>
  <c r="I9" i="25"/>
  <c r="H9" i="25"/>
  <c r="J8" i="25"/>
  <c r="I8" i="25"/>
  <c r="H8" i="25"/>
  <c r="M907" i="14" l="1"/>
  <c r="M906" i="14"/>
  <c r="M905" i="14"/>
  <c r="M904" i="14"/>
  <c r="M903" i="14"/>
  <c r="M902" i="14"/>
  <c r="M901" i="14"/>
  <c r="M900" i="14"/>
  <c r="M899" i="14"/>
  <c r="M898" i="14"/>
  <c r="M897" i="14"/>
  <c r="M896" i="14"/>
  <c r="M895" i="14"/>
  <c r="M894" i="14"/>
  <c r="M893" i="14"/>
  <c r="M892" i="14"/>
  <c r="M891" i="14"/>
  <c r="M890" i="14"/>
  <c r="M889" i="14"/>
  <c r="M888" i="14"/>
  <c r="M887" i="14"/>
  <c r="M886" i="14"/>
  <c r="M885" i="14"/>
  <c r="M884" i="14"/>
  <c r="M883" i="14"/>
  <c r="M882" i="14"/>
  <c r="M881" i="14"/>
  <c r="M880" i="14"/>
  <c r="M879" i="14"/>
  <c r="M878" i="14"/>
  <c r="M877" i="14"/>
  <c r="M876" i="14"/>
  <c r="M875" i="14"/>
  <c r="M874" i="14"/>
  <c r="M873" i="14"/>
  <c r="M872" i="14"/>
  <c r="M871" i="14"/>
  <c r="M870" i="14"/>
  <c r="M869" i="14"/>
  <c r="M868" i="14"/>
  <c r="M867" i="14"/>
  <c r="M866" i="14"/>
  <c r="M865" i="14"/>
  <c r="M864" i="14"/>
  <c r="M863" i="14"/>
  <c r="M862" i="14"/>
  <c r="M861" i="14"/>
  <c r="M860" i="14"/>
  <c r="M859" i="14"/>
  <c r="M858" i="14"/>
  <c r="M857" i="14"/>
  <c r="M856" i="14"/>
  <c r="M855" i="14"/>
  <c r="M854" i="14"/>
  <c r="M853" i="14"/>
  <c r="M852" i="14"/>
  <c r="M851" i="14"/>
  <c r="M850" i="14"/>
  <c r="M849" i="14"/>
  <c r="M848" i="14"/>
  <c r="M847" i="14"/>
  <c r="M846" i="14"/>
  <c r="M845" i="14"/>
  <c r="M844" i="14"/>
  <c r="M843" i="14"/>
  <c r="M842" i="14"/>
  <c r="M841" i="14"/>
  <c r="M840" i="14"/>
  <c r="M839" i="14"/>
  <c r="M838" i="14"/>
  <c r="M837" i="14"/>
  <c r="M836" i="14"/>
  <c r="M835" i="14"/>
  <c r="M834" i="14"/>
  <c r="M833" i="14"/>
  <c r="M832" i="14"/>
  <c r="M831" i="14"/>
  <c r="M830" i="14"/>
  <c r="M829" i="14"/>
  <c r="M828" i="14"/>
  <c r="M827" i="14"/>
  <c r="M826" i="14"/>
  <c r="M825" i="14"/>
  <c r="M824" i="14"/>
  <c r="M823" i="14"/>
  <c r="M822" i="14"/>
  <c r="M821" i="14"/>
  <c r="M820" i="14"/>
  <c r="M819" i="14"/>
  <c r="M818" i="14"/>
  <c r="M817" i="14"/>
  <c r="M816" i="14"/>
  <c r="M815" i="14"/>
  <c r="M814" i="14"/>
  <c r="M813" i="14"/>
  <c r="M812" i="14"/>
  <c r="M811" i="14"/>
  <c r="M810" i="14"/>
  <c r="M809" i="14"/>
  <c r="M808" i="14"/>
  <c r="M807" i="14"/>
  <c r="M806" i="14"/>
  <c r="M805" i="14"/>
  <c r="M804" i="14"/>
  <c r="M803" i="14"/>
  <c r="M802" i="14"/>
  <c r="M801" i="14"/>
  <c r="M800" i="14"/>
  <c r="M799" i="14"/>
  <c r="M798" i="14"/>
  <c r="M797" i="14"/>
  <c r="M796" i="14"/>
  <c r="M795" i="14"/>
  <c r="M794" i="14"/>
  <c r="M793" i="14"/>
  <c r="M792" i="14"/>
  <c r="M791" i="14"/>
  <c r="M790" i="14"/>
  <c r="M789" i="14"/>
  <c r="M788" i="14"/>
  <c r="M787" i="14"/>
  <c r="M786" i="14"/>
  <c r="M785" i="14"/>
  <c r="M784" i="14"/>
  <c r="M783" i="14"/>
  <c r="M782" i="14"/>
  <c r="M781" i="14"/>
  <c r="M780" i="14"/>
  <c r="M779" i="14"/>
  <c r="M778" i="14"/>
  <c r="M777" i="14"/>
  <c r="M776" i="14"/>
  <c r="M775" i="14"/>
  <c r="M774" i="14"/>
  <c r="M773" i="14"/>
  <c r="M772" i="14"/>
  <c r="M771" i="14"/>
  <c r="M770" i="14"/>
  <c r="M769" i="14"/>
  <c r="M768" i="14"/>
  <c r="M767" i="14"/>
  <c r="M766" i="14"/>
  <c r="M765" i="14"/>
  <c r="M764" i="14"/>
  <c r="M763" i="14"/>
  <c r="M762" i="14"/>
  <c r="M761" i="14"/>
  <c r="M760" i="14"/>
  <c r="M759" i="14"/>
  <c r="M758" i="14"/>
  <c r="M757" i="14"/>
  <c r="M756" i="14"/>
  <c r="M755" i="14"/>
  <c r="M754" i="14"/>
  <c r="M753" i="14"/>
  <c r="M752" i="14"/>
  <c r="M751" i="14"/>
  <c r="M750" i="14"/>
  <c r="M749" i="14"/>
  <c r="M748" i="14"/>
  <c r="M747" i="14"/>
  <c r="M746" i="14"/>
  <c r="M745" i="14"/>
  <c r="M744" i="14"/>
  <c r="M743" i="14"/>
  <c r="M742" i="14"/>
  <c r="M741" i="14"/>
  <c r="M740" i="14"/>
  <c r="M739" i="14"/>
  <c r="M738" i="14"/>
  <c r="M737" i="14"/>
  <c r="M736" i="14"/>
  <c r="M735" i="14"/>
  <c r="M734" i="14"/>
  <c r="M733" i="14"/>
  <c r="M732" i="14"/>
  <c r="M731" i="14"/>
  <c r="M730" i="14"/>
  <c r="M729" i="14"/>
  <c r="M728" i="14"/>
  <c r="M727" i="14"/>
  <c r="M726" i="14"/>
  <c r="M725" i="14"/>
  <c r="M724" i="14"/>
  <c r="M723" i="14"/>
  <c r="M722" i="14"/>
  <c r="M721" i="14"/>
  <c r="M720" i="14"/>
  <c r="M719" i="14"/>
  <c r="M718" i="14"/>
  <c r="M717" i="14"/>
  <c r="M716" i="14"/>
  <c r="M715" i="14"/>
  <c r="M714" i="14"/>
  <c r="M713" i="14"/>
  <c r="M712" i="14"/>
  <c r="M711" i="14"/>
  <c r="M710" i="14"/>
  <c r="M709" i="14"/>
  <c r="M708" i="14"/>
  <c r="M707" i="14"/>
  <c r="M706" i="14"/>
  <c r="M705" i="14"/>
  <c r="M704" i="14"/>
  <c r="M703" i="14"/>
  <c r="M702" i="14"/>
  <c r="M701" i="14"/>
  <c r="M700" i="14"/>
  <c r="M699" i="14"/>
  <c r="M698" i="14"/>
  <c r="M697" i="14"/>
  <c r="M696" i="14"/>
  <c r="M695" i="14"/>
  <c r="M694" i="14"/>
  <c r="M693" i="14"/>
  <c r="M692" i="14"/>
  <c r="M691" i="14"/>
  <c r="M690" i="14"/>
  <c r="M689" i="14"/>
  <c r="M688" i="14"/>
  <c r="M687" i="14"/>
  <c r="M686" i="14"/>
  <c r="M685" i="14"/>
  <c r="M684" i="14"/>
  <c r="M683" i="14"/>
  <c r="M682" i="14"/>
  <c r="M681" i="14"/>
  <c r="M680" i="14"/>
  <c r="M679" i="14"/>
  <c r="M678" i="14"/>
  <c r="M677" i="14"/>
  <c r="M676" i="14"/>
  <c r="M675" i="14"/>
  <c r="M674" i="14"/>
  <c r="M673" i="14"/>
  <c r="M672" i="14"/>
  <c r="M671" i="14"/>
  <c r="M670" i="14"/>
  <c r="M669" i="14"/>
  <c r="M668" i="14"/>
  <c r="M667" i="14"/>
  <c r="M666" i="14"/>
  <c r="M665" i="14"/>
  <c r="M664" i="14"/>
  <c r="M663" i="14"/>
  <c r="M662" i="14"/>
  <c r="M661" i="14"/>
  <c r="M660" i="14"/>
  <c r="M659" i="14"/>
  <c r="M658" i="14"/>
  <c r="M657" i="14"/>
  <c r="M656" i="14"/>
  <c r="M655" i="14"/>
  <c r="M654" i="14"/>
  <c r="M653" i="14"/>
  <c r="M652" i="14"/>
  <c r="M651" i="14"/>
  <c r="M650" i="14"/>
  <c r="M649" i="14"/>
  <c r="M648" i="14"/>
  <c r="M647" i="14"/>
  <c r="M646" i="14"/>
  <c r="M645" i="14"/>
  <c r="M644" i="14"/>
  <c r="M643" i="14"/>
  <c r="M642" i="14"/>
  <c r="M641" i="14"/>
  <c r="M640" i="14"/>
  <c r="M639" i="14"/>
  <c r="M638" i="14"/>
  <c r="M637" i="14"/>
  <c r="M636" i="14"/>
  <c r="M635" i="14"/>
  <c r="M634" i="14"/>
  <c r="M633" i="14"/>
  <c r="M632" i="14"/>
  <c r="M631" i="14"/>
  <c r="M630" i="14"/>
  <c r="M629" i="14"/>
  <c r="M628" i="14"/>
  <c r="M627" i="14"/>
  <c r="M626" i="14"/>
  <c r="M625" i="14"/>
  <c r="M624" i="14"/>
  <c r="M623" i="14"/>
  <c r="M622" i="14"/>
  <c r="M621" i="14"/>
  <c r="M620" i="14"/>
  <c r="M619" i="14"/>
  <c r="M618" i="14"/>
  <c r="M617" i="14"/>
  <c r="M616" i="14"/>
  <c r="M615" i="14"/>
  <c r="M614" i="14"/>
  <c r="M613" i="14"/>
  <c r="M612" i="14"/>
  <c r="M611" i="14"/>
  <c r="M610" i="14"/>
  <c r="M609" i="14"/>
  <c r="M608" i="14"/>
  <c r="M607" i="14"/>
  <c r="M606" i="14"/>
  <c r="M605" i="14"/>
  <c r="M604" i="14"/>
  <c r="M603" i="14"/>
  <c r="M602" i="14"/>
  <c r="M601" i="14"/>
  <c r="M600" i="14"/>
  <c r="M599" i="14"/>
  <c r="M598" i="14"/>
  <c r="M597" i="14"/>
  <c r="M596" i="14"/>
  <c r="M595" i="14"/>
  <c r="M594" i="14"/>
  <c r="M593" i="14"/>
  <c r="M592" i="14"/>
  <c r="M591" i="14"/>
  <c r="M590" i="14"/>
  <c r="M589" i="14"/>
  <c r="M588" i="14"/>
  <c r="M587" i="14"/>
  <c r="M586" i="14"/>
  <c r="M585" i="14"/>
  <c r="M584" i="14"/>
  <c r="M583" i="14"/>
  <c r="M582" i="14"/>
  <c r="M581" i="14"/>
  <c r="M580" i="14"/>
  <c r="M579" i="14"/>
  <c r="M578" i="14"/>
  <c r="M577" i="14"/>
  <c r="M576" i="14"/>
  <c r="M575" i="14"/>
  <c r="M574" i="14"/>
  <c r="M573" i="14"/>
  <c r="M572" i="14"/>
  <c r="M571" i="14"/>
  <c r="M570" i="14"/>
  <c r="M569" i="14"/>
  <c r="M568" i="14"/>
  <c r="M567" i="14"/>
  <c r="M566" i="14"/>
  <c r="M565" i="14"/>
  <c r="M564" i="14"/>
  <c r="M563" i="14"/>
  <c r="M562" i="14"/>
  <c r="M561" i="14"/>
  <c r="M560" i="14"/>
  <c r="M559" i="14"/>
  <c r="M558" i="14"/>
  <c r="M557" i="14"/>
  <c r="M556" i="14"/>
  <c r="M555" i="14"/>
  <c r="M554" i="14"/>
  <c r="M553" i="14"/>
  <c r="M552" i="14"/>
  <c r="M551" i="14"/>
  <c r="M550" i="14"/>
  <c r="M549" i="14"/>
  <c r="M548" i="14"/>
  <c r="M547" i="14"/>
  <c r="M546" i="14"/>
  <c r="M545" i="14"/>
  <c r="M544" i="14"/>
  <c r="M543" i="14"/>
  <c r="M542" i="14"/>
  <c r="M541" i="14"/>
  <c r="M540" i="14"/>
  <c r="M539" i="14"/>
  <c r="M538" i="14"/>
  <c r="M537" i="14"/>
  <c r="M536" i="14"/>
  <c r="M535" i="14"/>
  <c r="M534" i="14"/>
  <c r="M533" i="14"/>
  <c r="M532" i="14"/>
  <c r="M531" i="14"/>
  <c r="M530" i="14"/>
  <c r="M529" i="14"/>
  <c r="M528" i="14"/>
  <c r="M527" i="14"/>
  <c r="M526" i="14"/>
  <c r="M525" i="14"/>
  <c r="M524" i="14"/>
  <c r="M523" i="14"/>
  <c r="M522" i="14"/>
  <c r="M521" i="14"/>
  <c r="M520" i="14"/>
  <c r="M519" i="14"/>
  <c r="M518" i="14"/>
  <c r="M517" i="14"/>
  <c r="M516" i="14"/>
  <c r="M515" i="14"/>
  <c r="M514" i="14"/>
  <c r="M513" i="14"/>
  <c r="M512" i="14"/>
  <c r="M511" i="14"/>
  <c r="M510" i="14"/>
  <c r="M509" i="14"/>
  <c r="M508" i="14"/>
  <c r="M507" i="14"/>
  <c r="M506" i="14"/>
  <c r="M505" i="14"/>
  <c r="M504" i="14"/>
  <c r="M503" i="14"/>
  <c r="M502" i="14"/>
  <c r="M501" i="14"/>
  <c r="M500" i="14"/>
  <c r="M499" i="14"/>
  <c r="M498" i="14"/>
  <c r="M497" i="14"/>
  <c r="M496" i="14"/>
  <c r="M495" i="14"/>
  <c r="M494" i="14"/>
  <c r="M493" i="14"/>
  <c r="M492" i="14"/>
  <c r="M491" i="14"/>
  <c r="M490" i="14"/>
  <c r="M489" i="14"/>
  <c r="M488" i="14"/>
  <c r="M487" i="14"/>
  <c r="M486" i="14"/>
  <c r="M485" i="14"/>
  <c r="M484" i="14"/>
  <c r="M483" i="14"/>
  <c r="M482" i="14"/>
  <c r="M481" i="14"/>
  <c r="M480" i="14"/>
  <c r="M479" i="14"/>
  <c r="M478" i="14"/>
  <c r="M477" i="14"/>
  <c r="M476" i="14"/>
  <c r="M475" i="14"/>
  <c r="M474" i="14"/>
  <c r="M473" i="14"/>
  <c r="M472" i="14"/>
  <c r="M471" i="14"/>
  <c r="M470" i="14"/>
  <c r="M469" i="14"/>
  <c r="M468" i="14"/>
  <c r="M467" i="14"/>
  <c r="M466" i="14"/>
  <c r="M465" i="14"/>
  <c r="M464" i="14"/>
  <c r="M463" i="14"/>
  <c r="M462" i="14"/>
  <c r="M461" i="14"/>
  <c r="M460" i="14"/>
  <c r="M459" i="14"/>
  <c r="M458" i="14"/>
  <c r="M457" i="14"/>
  <c r="M456" i="14"/>
  <c r="M455" i="14"/>
  <c r="M454" i="14"/>
  <c r="M453" i="14"/>
  <c r="M452" i="14"/>
  <c r="M451" i="14"/>
  <c r="M450" i="14"/>
  <c r="M449" i="14"/>
  <c r="M448" i="14"/>
  <c r="M447" i="14"/>
  <c r="M446" i="14"/>
  <c r="M445" i="14"/>
  <c r="M444" i="14"/>
  <c r="M443" i="14"/>
  <c r="M442" i="14"/>
  <c r="M441" i="14"/>
  <c r="M440" i="14"/>
  <c r="M439" i="14"/>
  <c r="M438" i="14"/>
  <c r="M437" i="14"/>
  <c r="M436" i="14"/>
  <c r="M435" i="14"/>
  <c r="M434" i="14"/>
  <c r="M433" i="14"/>
  <c r="M432" i="14"/>
  <c r="M431" i="14"/>
  <c r="M430" i="14"/>
  <c r="M429" i="14"/>
  <c r="M428" i="14"/>
  <c r="M427" i="14"/>
  <c r="M426" i="14"/>
  <c r="M425" i="14"/>
  <c r="M424" i="14"/>
  <c r="M423" i="14"/>
  <c r="M422" i="14"/>
  <c r="M421" i="14"/>
  <c r="M420" i="14"/>
  <c r="M419" i="14"/>
  <c r="M418" i="14"/>
  <c r="M417" i="14"/>
  <c r="M416" i="14"/>
  <c r="M415" i="14"/>
  <c r="M414" i="14"/>
  <c r="M413" i="14"/>
  <c r="M412" i="14"/>
  <c r="M411" i="14"/>
  <c r="M410" i="14"/>
  <c r="M409" i="14"/>
  <c r="M408" i="14"/>
  <c r="M407" i="14"/>
  <c r="M406" i="14"/>
  <c r="M405" i="14"/>
  <c r="M404" i="14"/>
  <c r="M403" i="14"/>
  <c r="M402" i="14"/>
  <c r="M401" i="14"/>
  <c r="M400" i="14"/>
  <c r="M399" i="14"/>
  <c r="M398" i="14"/>
  <c r="M397" i="14"/>
  <c r="M396" i="14"/>
  <c r="M395" i="14"/>
  <c r="M394" i="14"/>
  <c r="M393" i="14"/>
  <c r="M392" i="14"/>
  <c r="M391" i="14"/>
  <c r="M390" i="14"/>
  <c r="M389" i="14"/>
  <c r="M388" i="14"/>
  <c r="M387" i="14"/>
  <c r="M386" i="14"/>
  <c r="M385" i="14"/>
  <c r="M384" i="14"/>
  <c r="M383" i="14"/>
  <c r="M382" i="14"/>
  <c r="M381" i="14"/>
  <c r="M380" i="14"/>
  <c r="M379" i="14"/>
  <c r="M378" i="14"/>
  <c r="M377" i="14"/>
  <c r="M376" i="14"/>
  <c r="M375" i="14"/>
  <c r="M374" i="14"/>
  <c r="M373" i="14"/>
  <c r="M372" i="14"/>
  <c r="M371" i="14"/>
  <c r="M370" i="14"/>
  <c r="M369" i="14"/>
  <c r="M368" i="14"/>
  <c r="M367" i="14"/>
  <c r="M366" i="14"/>
  <c r="M365" i="14"/>
  <c r="M364" i="14"/>
  <c r="M363" i="14"/>
  <c r="M362" i="14"/>
  <c r="M361" i="14"/>
  <c r="M360" i="14"/>
  <c r="M359" i="14"/>
  <c r="M358" i="14"/>
  <c r="M357" i="14"/>
  <c r="M356" i="14"/>
  <c r="M355" i="14"/>
  <c r="M354" i="14"/>
  <c r="M353" i="14"/>
  <c r="M352" i="14"/>
  <c r="M351" i="14"/>
  <c r="M350" i="14"/>
  <c r="M349" i="14"/>
  <c r="M348" i="14"/>
  <c r="M347" i="14"/>
  <c r="M346" i="14"/>
  <c r="M345" i="14"/>
  <c r="M344" i="14"/>
  <c r="M343" i="14"/>
  <c r="M342" i="14"/>
  <c r="M341" i="14"/>
  <c r="M340" i="14"/>
  <c r="M339" i="14"/>
  <c r="M338" i="14"/>
  <c r="M337" i="14"/>
  <c r="M336" i="14"/>
  <c r="M335" i="14"/>
  <c r="M334" i="14"/>
  <c r="M333" i="14"/>
  <c r="M332" i="14"/>
  <c r="M331" i="14"/>
  <c r="M330" i="14"/>
  <c r="M329" i="14"/>
  <c r="M328" i="14"/>
  <c r="M327" i="14"/>
  <c r="M326" i="14"/>
  <c r="M325" i="14"/>
  <c r="M324" i="14"/>
  <c r="M323" i="14"/>
  <c r="M322" i="14"/>
  <c r="M321" i="14"/>
  <c r="M320" i="14"/>
  <c r="M319" i="14"/>
  <c r="M318" i="14"/>
  <c r="M317" i="14"/>
  <c r="M316" i="14"/>
  <c r="M315" i="14"/>
  <c r="M314" i="14"/>
  <c r="M313" i="14"/>
  <c r="M312" i="14"/>
  <c r="M311" i="14"/>
  <c r="M310" i="14"/>
  <c r="M309" i="14"/>
  <c r="M308" i="14"/>
  <c r="M307" i="14"/>
  <c r="M306" i="14"/>
  <c r="M305" i="14"/>
  <c r="M304" i="14"/>
  <c r="M303" i="14"/>
  <c r="M302" i="14"/>
  <c r="M301" i="14"/>
  <c r="M300" i="14"/>
  <c r="M299" i="14"/>
  <c r="M298" i="14"/>
  <c r="M297" i="14"/>
  <c r="M296" i="14"/>
  <c r="M295" i="14"/>
  <c r="M294" i="14"/>
  <c r="M293" i="14"/>
  <c r="M292" i="14"/>
  <c r="M291" i="14"/>
  <c r="M290" i="14"/>
  <c r="M289" i="14"/>
  <c r="M288" i="14"/>
  <c r="M287" i="14"/>
  <c r="M286" i="14"/>
  <c r="M285" i="14"/>
  <c r="M284" i="14"/>
  <c r="M283" i="14"/>
  <c r="M282" i="14"/>
  <c r="M281" i="14"/>
  <c r="M280" i="14"/>
  <c r="M279" i="14"/>
  <c r="M278" i="14"/>
  <c r="M277" i="14"/>
  <c r="M276" i="14"/>
  <c r="M275" i="14"/>
  <c r="M274" i="14"/>
  <c r="M273" i="14"/>
  <c r="M272" i="14"/>
  <c r="M271" i="14"/>
  <c r="M270" i="14"/>
  <c r="M269" i="14"/>
  <c r="M268" i="14"/>
  <c r="M267" i="14"/>
  <c r="M266" i="14"/>
  <c r="M265" i="14"/>
  <c r="M264" i="14"/>
  <c r="M263" i="14"/>
  <c r="M262" i="14"/>
  <c r="M261" i="14"/>
  <c r="M260" i="14"/>
  <c r="M259" i="14"/>
  <c r="M258" i="14"/>
  <c r="M257" i="14"/>
  <c r="M256" i="14"/>
  <c r="M255" i="14"/>
  <c r="M254" i="14"/>
  <c r="M253" i="14"/>
  <c r="M252" i="14"/>
  <c r="M251" i="14"/>
  <c r="M250" i="14"/>
  <c r="M249" i="14"/>
  <c r="M248" i="14"/>
  <c r="M247" i="14"/>
  <c r="M246" i="14"/>
  <c r="M245" i="14"/>
  <c r="M244" i="14"/>
  <c r="M243" i="14"/>
  <c r="M242" i="14"/>
  <c r="M241" i="14"/>
  <c r="M240" i="14"/>
  <c r="M239" i="14"/>
  <c r="M238" i="14"/>
  <c r="M237" i="14"/>
  <c r="M236" i="14"/>
  <c r="M235" i="14"/>
  <c r="M234" i="14"/>
  <c r="M233" i="14"/>
  <c r="M232" i="14"/>
  <c r="M231" i="14"/>
  <c r="M230" i="14"/>
  <c r="M229" i="14"/>
  <c r="M228" i="14"/>
  <c r="M227" i="14"/>
  <c r="M226" i="14"/>
  <c r="M225" i="14"/>
  <c r="M224" i="14"/>
  <c r="M223" i="14"/>
  <c r="M222" i="14"/>
  <c r="M221" i="14"/>
  <c r="M220" i="14"/>
  <c r="M219" i="14"/>
  <c r="M218" i="14"/>
  <c r="M217" i="14"/>
  <c r="M216" i="14"/>
  <c r="M215" i="14"/>
  <c r="M214" i="14"/>
  <c r="M213" i="14"/>
  <c r="M212" i="14"/>
  <c r="M211" i="14"/>
  <c r="M210" i="14"/>
  <c r="M209" i="14"/>
  <c r="M208" i="14"/>
  <c r="M207" i="14"/>
  <c r="M206" i="14"/>
  <c r="M205" i="14"/>
  <c r="M204" i="14"/>
  <c r="M203" i="14"/>
  <c r="M202" i="14"/>
  <c r="M201" i="14"/>
  <c r="M200" i="14"/>
  <c r="M199" i="14"/>
  <c r="M198" i="14"/>
  <c r="M197" i="14"/>
  <c r="M196" i="14"/>
  <c r="M195" i="14"/>
  <c r="M194" i="14"/>
  <c r="M193" i="14"/>
  <c r="M192" i="14"/>
  <c r="M191" i="14"/>
  <c r="M190" i="14"/>
  <c r="M189" i="14"/>
  <c r="M188" i="14"/>
  <c r="M187" i="14"/>
  <c r="M186" i="14"/>
  <c r="M185" i="14"/>
  <c r="M184" i="14"/>
  <c r="M183" i="14"/>
  <c r="M182" i="14"/>
  <c r="M181" i="14"/>
  <c r="M180" i="14"/>
  <c r="M179" i="14"/>
  <c r="M178" i="14"/>
  <c r="M177" i="14"/>
  <c r="M176" i="14"/>
  <c r="M175" i="14"/>
  <c r="M174" i="14"/>
  <c r="M173" i="14"/>
  <c r="M172" i="14"/>
  <c r="M171" i="14"/>
  <c r="M170" i="14"/>
  <c r="M169" i="14"/>
  <c r="M168" i="14"/>
  <c r="M167" i="14"/>
  <c r="M166" i="14"/>
  <c r="M165" i="14"/>
  <c r="M164" i="14"/>
  <c r="M163" i="14"/>
  <c r="M162" i="14"/>
  <c r="M161" i="14"/>
  <c r="M160" i="14"/>
  <c r="M159" i="14"/>
  <c r="M158" i="14"/>
  <c r="M157" i="14"/>
  <c r="M156" i="14"/>
  <c r="M155" i="14"/>
  <c r="M154" i="14"/>
  <c r="M153" i="14"/>
  <c r="M152" i="14"/>
  <c r="M151" i="14"/>
  <c r="M150" i="14"/>
  <c r="M149" i="14"/>
  <c r="M148" i="14"/>
  <c r="M147" i="14"/>
  <c r="M146" i="14"/>
  <c r="M145" i="14"/>
  <c r="M144" i="14"/>
  <c r="M143" i="14"/>
  <c r="M142" i="14"/>
  <c r="M141" i="14"/>
  <c r="M140" i="14"/>
  <c r="M139" i="14"/>
  <c r="M138" i="14"/>
  <c r="M137" i="14"/>
  <c r="M136" i="14"/>
  <c r="M135" i="14"/>
  <c r="M134" i="14"/>
  <c r="M133" i="14"/>
  <c r="M132" i="14"/>
  <c r="M131" i="14"/>
  <c r="M130" i="14"/>
  <c r="M129" i="14"/>
  <c r="M128" i="14"/>
  <c r="M127" i="14"/>
  <c r="M126" i="14"/>
  <c r="M125" i="14"/>
  <c r="M124" i="14"/>
  <c r="M123" i="14"/>
  <c r="M122" i="14"/>
  <c r="M121" i="14"/>
  <c r="M120" i="14"/>
  <c r="M119" i="14"/>
  <c r="M118" i="14"/>
  <c r="M117" i="14"/>
  <c r="M116" i="14"/>
  <c r="M115" i="14"/>
  <c r="M114" i="14"/>
  <c r="M113" i="14"/>
  <c r="M112" i="14"/>
  <c r="M111" i="14"/>
  <c r="M110" i="14"/>
  <c r="M109" i="14"/>
  <c r="M108" i="14"/>
  <c r="M107" i="14"/>
  <c r="M106" i="14"/>
  <c r="M105" i="14"/>
  <c r="M104" i="14"/>
  <c r="M103" i="14"/>
  <c r="M102" i="14"/>
  <c r="M101" i="14"/>
  <c r="M100" i="14"/>
  <c r="M99" i="14"/>
  <c r="M98" i="14"/>
  <c r="M97" i="14"/>
  <c r="M96" i="14"/>
  <c r="M95" i="14"/>
  <c r="M94" i="14"/>
  <c r="M93" i="14"/>
  <c r="M92" i="14"/>
  <c r="M91" i="14"/>
  <c r="M90" i="14"/>
  <c r="M89" i="14"/>
  <c r="M88" i="14"/>
  <c r="M87" i="14"/>
  <c r="M86" i="14"/>
  <c r="M85" i="14"/>
  <c r="M84" i="14"/>
  <c r="M83" i="14"/>
  <c r="M82" i="14"/>
  <c r="M81" i="14"/>
  <c r="M80" i="14"/>
  <c r="M79" i="14"/>
  <c r="M78" i="14"/>
  <c r="M77" i="14"/>
  <c r="M76" i="14"/>
  <c r="M75" i="14"/>
  <c r="M74" i="14"/>
  <c r="M73" i="14"/>
  <c r="M72" i="14"/>
  <c r="M71" i="14"/>
  <c r="M70" i="14"/>
  <c r="M69" i="14"/>
  <c r="M68" i="14"/>
  <c r="M67" i="14"/>
  <c r="M66" i="14"/>
  <c r="M65" i="14"/>
  <c r="M64" i="14"/>
  <c r="M63" i="14"/>
  <c r="M62" i="14"/>
  <c r="M61" i="14"/>
  <c r="M60" i="14"/>
  <c r="M59" i="14"/>
  <c r="M58" i="14"/>
  <c r="M57" i="14"/>
  <c r="M56" i="14"/>
  <c r="M55" i="14"/>
  <c r="M54" i="14"/>
  <c r="M53" i="14"/>
  <c r="M52" i="14"/>
  <c r="M51" i="14"/>
  <c r="M50" i="14"/>
  <c r="M49" i="14"/>
  <c r="M48" i="14"/>
  <c r="M47" i="14"/>
  <c r="M46" i="14"/>
  <c r="M45" i="14"/>
  <c r="M44" i="14"/>
  <c r="M43" i="14"/>
  <c r="M42" i="14"/>
  <c r="M41" i="14"/>
  <c r="M40" i="14"/>
  <c r="M39" i="14"/>
  <c r="M38" i="14"/>
  <c r="M37" i="14"/>
  <c r="M36" i="14"/>
  <c r="M35" i="14"/>
  <c r="M34" i="14"/>
  <c r="M33" i="14"/>
  <c r="M32" i="14"/>
  <c r="M31" i="14"/>
  <c r="M30" i="14"/>
  <c r="M29" i="14"/>
  <c r="M28" i="14"/>
  <c r="M27" i="14"/>
  <c r="M26" i="14"/>
  <c r="M25" i="14"/>
  <c r="M24" i="14"/>
  <c r="M23" i="14"/>
  <c r="M22" i="14"/>
  <c r="M21" i="14"/>
  <c r="M20" i="14"/>
  <c r="M19" i="14"/>
  <c r="M18" i="14"/>
  <c r="M17" i="14"/>
  <c r="M16" i="14"/>
  <c r="M15" i="14"/>
  <c r="M14" i="14"/>
  <c r="M13" i="14"/>
  <c r="M12" i="14"/>
  <c r="M11" i="14"/>
  <c r="M10" i="14"/>
  <c r="M9" i="14"/>
  <c r="M8" i="14" l="1"/>
  <c r="E52" i="35" l="1"/>
  <c r="E51" i="35"/>
  <c r="E50" i="35"/>
  <c r="E49" i="35"/>
  <c r="E48" i="35"/>
  <c r="E47" i="35"/>
  <c r="E46" i="35"/>
  <c r="E45" i="35"/>
  <c r="E44" i="35"/>
  <c r="E43" i="35"/>
  <c r="E42" i="35"/>
  <c r="E41" i="35"/>
  <c r="E40" i="35"/>
  <c r="E39" i="35"/>
  <c r="E38" i="35"/>
  <c r="E37" i="35"/>
  <c r="E36" i="35"/>
  <c r="E35" i="35"/>
  <c r="E34" i="35"/>
  <c r="E33" i="35"/>
  <c r="E32" i="35"/>
  <c r="E31" i="35"/>
  <c r="E30" i="35"/>
  <c r="E29" i="35"/>
  <c r="E28" i="35"/>
  <c r="E27" i="35"/>
  <c r="E26" i="35"/>
  <c r="F26" i="35" s="1" a="1"/>
  <c r="F26" i="35" s="1"/>
  <c r="E25" i="35"/>
  <c r="E24" i="35"/>
  <c r="E23" i="35"/>
  <c r="E22" i="35"/>
  <c r="E21" i="35"/>
  <c r="E20" i="35"/>
  <c r="E19" i="35"/>
  <c r="E18" i="35"/>
  <c r="E17" i="35"/>
  <c r="E16" i="35"/>
  <c r="E15" i="35"/>
  <c r="E14" i="35"/>
  <c r="E13" i="35"/>
  <c r="E12" i="35"/>
  <c r="E11" i="35"/>
  <c r="E10" i="35"/>
  <c r="F10" i="35" s="1" a="1"/>
  <c r="F10" i="35" s="1"/>
  <c r="E9" i="35"/>
  <c r="E8" i="35"/>
  <c r="F8" i="35" s="1" a="1"/>
  <c r="F8" i="35" s="1"/>
  <c r="B8" i="3"/>
  <c r="G25" i="35" l="1" a="1"/>
  <c r="G25" i="35" s="1"/>
  <c r="G11" i="35" a="1"/>
  <c r="G11" i="35" s="1"/>
  <c r="G26" i="35" a="1"/>
  <c r="G26" i="35" s="1"/>
  <c r="H26" i="35"/>
  <c r="H40" i="35"/>
  <c r="G40" i="35" a="1"/>
  <c r="G40" i="35" s="1"/>
  <c r="G12" i="35" a="1"/>
  <c r="G12" i="35" s="1"/>
  <c r="H27" i="35"/>
  <c r="G27" i="35" a="1"/>
  <c r="G27" i="35" s="1"/>
  <c r="G42" i="35" a="1"/>
  <c r="G42" i="35" s="1"/>
  <c r="H42" i="35"/>
  <c r="G41" i="35" a="1"/>
  <c r="G41" i="35" s="1"/>
  <c r="H41" i="35"/>
  <c r="G14" i="35" a="1"/>
  <c r="G14" i="35" s="1"/>
  <c r="F42" i="35" a="1"/>
  <c r="F42" i="35" s="1"/>
  <c r="G29" i="35" a="1"/>
  <c r="G29" i="35" s="1"/>
  <c r="H29" i="35"/>
  <c r="H43" i="35"/>
  <c r="G43" i="35" a="1"/>
  <c r="G43" i="35" s="1"/>
  <c r="H30" i="35"/>
  <c r="G30" i="35" a="1"/>
  <c r="G30" i="35" s="1"/>
  <c r="H44" i="35"/>
  <c r="G44" i="35" a="1"/>
  <c r="G44" i="35" s="1"/>
  <c r="G13" i="35" a="1"/>
  <c r="G13" i="35" s="1"/>
  <c r="H28" i="35"/>
  <c r="G28" i="35" a="1"/>
  <c r="G28" i="35" s="1"/>
  <c r="F15" i="35" a="1"/>
  <c r="F15" i="35" s="1"/>
  <c r="G15" i="35" a="1"/>
  <c r="G15" i="35" s="1"/>
  <c r="G16" i="35" a="1"/>
  <c r="G16" i="35" s="1"/>
  <c r="G17" i="35" a="1"/>
  <c r="G17" i="35" s="1"/>
  <c r="F31" i="35" a="1"/>
  <c r="F31" i="35" s="1"/>
  <c r="H31" i="35"/>
  <c r="G31" i="35" a="1"/>
  <c r="G31" i="35" s="1"/>
  <c r="H45" i="35"/>
  <c r="G45" i="35" a="1"/>
  <c r="G45" i="35" s="1"/>
  <c r="G18" i="35" a="1"/>
  <c r="G18" i="35" s="1"/>
  <c r="H46" i="35"/>
  <c r="G46" i="35" a="1"/>
  <c r="G46" i="35" s="1"/>
  <c r="H32" i="35"/>
  <c r="G32" i="35" a="1"/>
  <c r="G32" i="35" s="1"/>
  <c r="H33" i="35"/>
  <c r="G33" i="35" a="1"/>
  <c r="G33" i="35" s="1"/>
  <c r="G19" i="35" a="1"/>
  <c r="G19" i="35" s="1"/>
  <c r="H34" i="35"/>
  <c r="G34" i="35" a="1"/>
  <c r="G34" i="35" s="1"/>
  <c r="H48" i="35"/>
  <c r="G48" i="35" a="1"/>
  <c r="G48" i="35" s="1"/>
  <c r="G20" i="35" a="1"/>
  <c r="G20" i="35" s="1"/>
  <c r="F34" i="35" a="1"/>
  <c r="F34" i="35" s="1"/>
  <c r="H49" i="35"/>
  <c r="G49" i="35" a="1"/>
  <c r="G49" i="35" s="1"/>
  <c r="G8" i="35" a="1"/>
  <c r="G8" i="35" s="1"/>
  <c r="G21" i="35" a="1"/>
  <c r="G21" i="35" s="1"/>
  <c r="H35" i="35"/>
  <c r="G35" i="35" a="1"/>
  <c r="G35" i="35" s="1"/>
  <c r="F50" i="35" a="1"/>
  <c r="F50" i="35" s="1"/>
  <c r="G50" i="35" a="1"/>
  <c r="G50" i="35" s="1"/>
  <c r="H50" i="35"/>
  <c r="F18" i="35" a="1"/>
  <c r="F18" i="35" s="1"/>
  <c r="F47" i="35" a="1"/>
  <c r="F47" i="35" s="1"/>
  <c r="H47" i="35"/>
  <c r="G47" i="35" a="1"/>
  <c r="G47" i="35" s="1"/>
  <c r="G22" i="35" a="1"/>
  <c r="G22" i="35" s="1"/>
  <c r="H36" i="35"/>
  <c r="G36" i="35" a="1"/>
  <c r="G36" i="35" s="1"/>
  <c r="H51" i="35"/>
  <c r="G51" i="35" a="1"/>
  <c r="G51" i="35" s="1"/>
  <c r="F23" i="35" a="1"/>
  <c r="F23" i="35" s="1"/>
  <c r="G23" i="35" a="1"/>
  <c r="G23" i="35" s="1"/>
  <c r="G37" i="35" a="1"/>
  <c r="G37" i="35" s="1"/>
  <c r="H37" i="35"/>
  <c r="H52" i="35"/>
  <c r="G52" i="35" a="1"/>
  <c r="G52" i="35" s="1"/>
  <c r="G10" i="35" a="1"/>
  <c r="G10" i="35" s="1"/>
  <c r="G24" i="35" a="1"/>
  <c r="G24" i="35" s="1"/>
  <c r="H38" i="35"/>
  <c r="G38" i="35" a="1"/>
  <c r="G38" i="35" s="1"/>
  <c r="F39" i="35" a="1"/>
  <c r="F39" i="35" s="1"/>
  <c r="H39" i="35"/>
  <c r="G39" i="35" a="1"/>
  <c r="G39" i="35" s="1"/>
  <c r="F13" i="35" a="1"/>
  <c r="F13" i="35" s="1"/>
  <c r="F21" i="35" a="1"/>
  <c r="F21" i="35" s="1"/>
  <c r="F29" i="35" a="1"/>
  <c r="F29" i="35" s="1"/>
  <c r="F37" i="35" a="1"/>
  <c r="F37" i="35" s="1"/>
  <c r="F45" i="35" a="1"/>
  <c r="F45" i="35" s="1"/>
  <c r="F16" i="35" a="1"/>
  <c r="F16" i="35" s="1"/>
  <c r="F24" i="35" a="1"/>
  <c r="F24" i="35" s="1"/>
  <c r="F32" i="35" a="1"/>
  <c r="F32" i="35" s="1"/>
  <c r="F40" i="35" a="1"/>
  <c r="F40" i="35" s="1"/>
  <c r="F48" i="35" a="1"/>
  <c r="F48" i="35" s="1"/>
  <c r="F11" i="35" a="1"/>
  <c r="F11" i="35" s="1"/>
  <c r="F19" i="35" a="1"/>
  <c r="F19" i="35" s="1"/>
  <c r="F27" i="35" a="1"/>
  <c r="F27" i="35" s="1"/>
  <c r="F35" i="35" a="1"/>
  <c r="F35" i="35" s="1"/>
  <c r="F43" i="35" a="1"/>
  <c r="F43" i="35" s="1"/>
  <c r="F51" i="35" a="1"/>
  <c r="F51" i="35" s="1"/>
  <c r="F14" i="35" a="1"/>
  <c r="F14" i="35" s="1"/>
  <c r="F22" i="35" a="1"/>
  <c r="F22" i="35" s="1"/>
  <c r="F30" i="35" a="1"/>
  <c r="F30" i="35" s="1"/>
  <c r="F38" i="35" a="1"/>
  <c r="F38" i="35" s="1"/>
  <c r="F46" i="35" a="1"/>
  <c r="F46" i="35" s="1"/>
  <c r="F9" i="35" a="1"/>
  <c r="F9" i="35" s="1"/>
  <c r="F17" i="35" a="1"/>
  <c r="F17" i="35" s="1"/>
  <c r="F25" i="35" a="1"/>
  <c r="F25" i="35" s="1"/>
  <c r="F33" i="35" a="1"/>
  <c r="F33" i="35" s="1"/>
  <c r="F41" i="35" a="1"/>
  <c r="F41" i="35" s="1"/>
  <c r="F49" i="35" a="1"/>
  <c r="F49" i="35" s="1"/>
  <c r="F12" i="35" a="1"/>
  <c r="F12" i="35" s="1"/>
  <c r="F20" i="35" a="1"/>
  <c r="F20" i="35" s="1"/>
  <c r="F28" i="35" a="1"/>
  <c r="F28" i="35" s="1"/>
  <c r="F36" i="35" a="1"/>
  <c r="F36" i="35" s="1"/>
  <c r="F44" i="35" a="1"/>
  <c r="F44" i="35" s="1"/>
  <c r="F52" i="35" a="1"/>
  <c r="F52" i="35" s="1"/>
  <c r="E67" i="27" l="1"/>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9" i="27"/>
  <c r="G8" i="3"/>
  <c r="G9" i="3"/>
  <c r="G10" i="3"/>
  <c r="G11" i="3"/>
  <c r="G12" i="3"/>
  <c r="G13" i="3"/>
  <c r="G14" i="3"/>
  <c r="G15" i="3"/>
  <c r="G16" i="3"/>
  <c r="G17" i="3"/>
  <c r="G18" i="3"/>
  <c r="G19" i="3"/>
  <c r="G20" i="3"/>
  <c r="G21" i="3"/>
  <c r="G22" i="3"/>
  <c r="G22" i="25" l="1"/>
  <c r="G21" i="25"/>
  <c r="G20" i="25"/>
  <c r="G19" i="25"/>
  <c r="G18" i="25"/>
  <c r="G17" i="25"/>
  <c r="G16" i="25"/>
  <c r="G15" i="25"/>
  <c r="G14" i="25"/>
  <c r="G13" i="25"/>
  <c r="G12" i="25"/>
  <c r="G11" i="25"/>
  <c r="G10" i="25"/>
  <c r="G9" i="25"/>
  <c r="G9" i="35" a="1"/>
  <c r="G9" i="35" s="1"/>
  <c r="G8" i="25"/>
  <c r="F22" i="3"/>
  <c r="F21" i="3"/>
  <c r="F20" i="3"/>
  <c r="F19" i="3"/>
  <c r="F18" i="3"/>
  <c r="F17" i="3"/>
  <c r="F16" i="3"/>
  <c r="F15" i="3"/>
  <c r="F14" i="3"/>
  <c r="F13" i="3"/>
  <c r="F12" i="3"/>
  <c r="F11" i="3"/>
  <c r="F10" i="3"/>
  <c r="F9" i="3"/>
  <c r="F8" i="3"/>
  <c r="M27" i="10"/>
  <c r="L27" i="10"/>
  <c r="K27" i="10"/>
  <c r="M26" i="10"/>
  <c r="L26" i="10"/>
  <c r="K26" i="10"/>
  <c r="M25" i="10"/>
  <c r="L25" i="10"/>
  <c r="K25" i="10"/>
  <c r="M24" i="10"/>
  <c r="L24" i="10"/>
  <c r="K24" i="10"/>
  <c r="M23" i="10"/>
  <c r="L23" i="10"/>
  <c r="K23" i="10"/>
  <c r="M22" i="10"/>
  <c r="L22" i="10"/>
  <c r="K22" i="10"/>
  <c r="M21" i="10"/>
  <c r="L21" i="10"/>
  <c r="K21" i="10"/>
  <c r="M20" i="10"/>
  <c r="L20" i="10"/>
  <c r="K20" i="10"/>
  <c r="M19" i="10"/>
  <c r="L19" i="10"/>
  <c r="K19" i="10"/>
  <c r="M18" i="10"/>
  <c r="L18" i="10"/>
  <c r="K18" i="10"/>
  <c r="M17" i="10"/>
  <c r="L17" i="10"/>
  <c r="K17" i="10"/>
  <c r="M16" i="10"/>
  <c r="L16" i="10"/>
  <c r="K16" i="10"/>
  <c r="M15" i="10"/>
  <c r="L15" i="10"/>
  <c r="K15" i="10"/>
  <c r="M14" i="10"/>
  <c r="L14" i="10"/>
  <c r="K14" i="10"/>
  <c r="M13" i="10"/>
  <c r="L13" i="10"/>
  <c r="K13" i="10"/>
  <c r="M12" i="10"/>
  <c r="L12" i="10"/>
  <c r="K12" i="10"/>
  <c r="M11" i="10"/>
  <c r="L11" i="10"/>
  <c r="K11" i="10"/>
  <c r="M10" i="10"/>
  <c r="L10" i="10"/>
  <c r="K10" i="10"/>
  <c r="M9" i="10"/>
  <c r="L9" i="10"/>
  <c r="K9" i="10"/>
  <c r="J37" i="31"/>
  <c r="I37" i="31"/>
  <c r="J36" i="31"/>
  <c r="I36" i="31"/>
  <c r="J35" i="31"/>
  <c r="I35" i="31"/>
  <c r="J34" i="31"/>
  <c r="I34" i="31"/>
  <c r="J33" i="31"/>
  <c r="I33" i="31"/>
  <c r="J32" i="31"/>
  <c r="I32" i="31"/>
  <c r="J31" i="31"/>
  <c r="I31" i="31"/>
  <c r="J30" i="31"/>
  <c r="I30" i="31"/>
  <c r="J29" i="31"/>
  <c r="I29" i="31"/>
  <c r="J28" i="31"/>
  <c r="I28" i="31"/>
  <c r="J27" i="31"/>
  <c r="I27" i="31"/>
  <c r="J26" i="31"/>
  <c r="I26" i="31"/>
  <c r="J25" i="31"/>
  <c r="I25" i="31"/>
  <c r="J24" i="31"/>
  <c r="I24" i="31"/>
  <c r="J23" i="31"/>
  <c r="I23" i="31"/>
  <c r="M8" i="10"/>
  <c r="L8" i="10"/>
  <c r="K8" i="10"/>
  <c r="H13" i="35" l="1"/>
  <c r="H11" i="35"/>
  <c r="H12" i="35"/>
  <c r="H20" i="35"/>
  <c r="H22" i="35"/>
  <c r="H21" i="35"/>
  <c r="H24" i="35"/>
  <c r="H23" i="35"/>
  <c r="H25" i="35"/>
  <c r="H18" i="35"/>
  <c r="H17" i="35"/>
  <c r="H19" i="35"/>
  <c r="H14" i="35"/>
  <c r="H16" i="35"/>
  <c r="H15" i="35"/>
  <c r="H10" i="35"/>
  <c r="H9" i="35"/>
  <c r="H8" i="35"/>
  <c r="H67" i="27"/>
  <c r="H66" i="27"/>
  <c r="H65" i="27"/>
  <c r="H64" i="27"/>
  <c r="H63" i="27"/>
  <c r="H62" i="27"/>
  <c r="H61" i="27"/>
  <c r="H60" i="27"/>
  <c r="H59" i="27"/>
  <c r="H58" i="27"/>
  <c r="H57" i="27"/>
  <c r="H56" i="27"/>
  <c r="H55" i="27"/>
  <c r="H54" i="27"/>
  <c r="H53" i="27"/>
  <c r="H52" i="27"/>
  <c r="H51" i="27"/>
  <c r="H50" i="27"/>
  <c r="H49" i="27"/>
  <c r="H48" i="27"/>
  <c r="H47" i="27"/>
  <c r="H46" i="27"/>
  <c r="H45" i="27"/>
  <c r="H44" i="27"/>
  <c r="H43" i="27"/>
  <c r="H42" i="27"/>
  <c r="H41" i="27"/>
  <c r="H40" i="27"/>
  <c r="H39" i="27"/>
  <c r="H38" i="27"/>
  <c r="H37" i="27"/>
  <c r="H36" i="27"/>
  <c r="H35" i="27"/>
  <c r="H34" i="27"/>
  <c r="H33" i="27"/>
  <c r="H32" i="27"/>
  <c r="H31" i="27"/>
  <c r="H30" i="27"/>
  <c r="H29" i="27"/>
  <c r="H28" i="27"/>
  <c r="H27" i="27"/>
  <c r="H26" i="27"/>
  <c r="H25" i="27"/>
  <c r="H24" i="27"/>
  <c r="H23" i="27"/>
  <c r="H22" i="27"/>
  <c r="H21" i="27"/>
  <c r="H20" i="27"/>
  <c r="H19" i="27"/>
  <c r="H18" i="27"/>
  <c r="H17" i="27"/>
  <c r="H16" i="27"/>
  <c r="H15" i="27"/>
  <c r="H14" i="27"/>
  <c r="H13" i="27"/>
  <c r="H12" i="27"/>
  <c r="H11" i="27"/>
  <c r="H10" i="27"/>
  <c r="H9" i="27"/>
  <c r="L67" i="27"/>
  <c r="L66" i="27"/>
  <c r="L65" i="27"/>
  <c r="L64" i="27"/>
  <c r="L63" i="27"/>
  <c r="L62" i="27"/>
  <c r="L61" i="27"/>
  <c r="L60" i="27"/>
  <c r="L59" i="27"/>
  <c r="L58" i="27"/>
  <c r="L57" i="27"/>
  <c r="L56" i="27"/>
  <c r="L55" i="27"/>
  <c r="L54"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C18" i="27" s="1"/>
  <c r="L17" i="27"/>
  <c r="C17" i="27" s="1"/>
  <c r="L16" i="27"/>
  <c r="C16" i="27" s="1"/>
  <c r="L15" i="27"/>
  <c r="C15" i="27" s="1"/>
  <c r="L14" i="27"/>
  <c r="C14" i="27" s="1"/>
  <c r="L13" i="27"/>
  <c r="L12" i="27"/>
  <c r="L11" i="27"/>
  <c r="L10" i="27"/>
  <c r="L9" i="27"/>
  <c r="H8" i="27"/>
  <c r="L8" i="27"/>
  <c r="C8" i="27" s="1"/>
  <c r="S2" i="27"/>
  <c r="T2" i="27"/>
  <c r="AT2" i="27"/>
  <c r="AS2" i="27"/>
  <c r="AR2" i="27"/>
  <c r="AQ2" i="27"/>
  <c r="AP2" i="27"/>
  <c r="AO2" i="27"/>
  <c r="AN2" i="27"/>
  <c r="AM2" i="27"/>
  <c r="AL2" i="27"/>
  <c r="AK2" i="27"/>
  <c r="AJ2" i="27"/>
  <c r="AI2" i="27"/>
  <c r="AH2" i="27"/>
  <c r="AG2" i="27"/>
  <c r="AF2" i="27"/>
  <c r="AE2" i="27"/>
  <c r="AD2" i="27"/>
  <c r="AC2" i="27"/>
  <c r="AB2" i="27"/>
  <c r="AA2" i="27"/>
  <c r="Z2" i="27"/>
  <c r="Y2" i="27"/>
  <c r="X2" i="27"/>
  <c r="W2" i="27"/>
  <c r="V2" i="27"/>
  <c r="U2" i="27"/>
  <c r="R2" i="27"/>
  <c r="Q2" i="27"/>
  <c r="B14" i="29"/>
  <c r="B15" i="29"/>
  <c r="B13" i="29"/>
  <c r="B12" i="29"/>
  <c r="AT7" i="27"/>
  <c r="AS7" i="27"/>
  <c r="AR7" i="27"/>
  <c r="AQ7" i="27"/>
  <c r="AP7" i="27"/>
  <c r="AO7" i="27"/>
  <c r="AN7" i="27"/>
  <c r="AM7" i="27"/>
  <c r="AL7" i="27"/>
  <c r="AK7" i="27"/>
  <c r="AJ7" i="27"/>
  <c r="AI7" i="27"/>
  <c r="AH7" i="27"/>
  <c r="AG7" i="27"/>
  <c r="AF7" i="27"/>
  <c r="AE7" i="27"/>
  <c r="AD7" i="27"/>
  <c r="AC7" i="27"/>
  <c r="AB7" i="27"/>
  <c r="AA7" i="27"/>
  <c r="Z7" i="27"/>
  <c r="Y7" i="27"/>
  <c r="X7" i="27"/>
  <c r="W7" i="27"/>
  <c r="V7" i="27"/>
  <c r="U7" i="27"/>
  <c r="T7" i="27"/>
  <c r="S7" i="27"/>
  <c r="R7" i="27"/>
  <c r="Q7" i="27"/>
  <c r="B8" i="31"/>
  <c r="B37" i="31"/>
  <c r="C37" i="31" s="1"/>
  <c r="B36" i="31"/>
  <c r="C36" i="31" s="1"/>
  <c r="B35" i="31"/>
  <c r="C35" i="31" s="1"/>
  <c r="B34" i="31"/>
  <c r="C34" i="31" s="1"/>
  <c r="B33" i="31"/>
  <c r="C33" i="31" s="1"/>
  <c r="B32" i="31"/>
  <c r="C32" i="31" s="1"/>
  <c r="B31" i="31"/>
  <c r="C31" i="31" s="1"/>
  <c r="B30" i="31"/>
  <c r="C30" i="31" s="1"/>
  <c r="B29" i="31"/>
  <c r="C29" i="31" s="1"/>
  <c r="B28" i="31"/>
  <c r="C28" i="31" s="1"/>
  <c r="B27" i="31"/>
  <c r="C27" i="31" s="1"/>
  <c r="B26" i="31"/>
  <c r="C26" i="31" s="1"/>
  <c r="B25" i="31"/>
  <c r="C25" i="31" s="1"/>
  <c r="C24" i="31"/>
  <c r="B24" i="31"/>
  <c r="B23" i="31"/>
  <c r="C23" i="31" s="1"/>
  <c r="B22" i="31"/>
  <c r="B21" i="31"/>
  <c r="B20" i="31"/>
  <c r="B19" i="31"/>
  <c r="B18" i="31"/>
  <c r="B17" i="31"/>
  <c r="B16" i="31"/>
  <c r="B15" i="31"/>
  <c r="B14" i="31"/>
  <c r="B13" i="31"/>
  <c r="B12" i="31"/>
  <c r="B11" i="31"/>
  <c r="B10" i="31"/>
  <c r="B9" i="31"/>
  <c r="I4" i="5"/>
  <c r="E4" i="5"/>
  <c r="F4" i="5" s="1"/>
  <c r="DZ3" i="5"/>
  <c r="DY3" i="5"/>
  <c r="DX3" i="5"/>
  <c r="DW3" i="5"/>
  <c r="DV3" i="5"/>
  <c r="DU3" i="5"/>
  <c r="DT3" i="5"/>
  <c r="DS3" i="5"/>
  <c r="DR3" i="5"/>
  <c r="DQ3" i="5"/>
  <c r="DP3" i="5"/>
  <c r="DO3" i="5"/>
  <c r="DN3" i="5"/>
  <c r="DM3" i="5"/>
  <c r="DL3" i="5"/>
  <c r="DK3" i="5"/>
  <c r="DJ3" i="5"/>
  <c r="DI3" i="5"/>
  <c r="DH3" i="5"/>
  <c r="DG3" i="5"/>
  <c r="DF3" i="5"/>
  <c r="DE3" i="5"/>
  <c r="DD3" i="5"/>
  <c r="DC3" i="5"/>
  <c r="DB3" i="5"/>
  <c r="DA3" i="5"/>
  <c r="CZ3" i="5"/>
  <c r="CY3" i="5"/>
  <c r="CX3" i="5"/>
  <c r="CW3" i="5"/>
  <c r="AL66" i="5"/>
  <c r="C10" i="27" l="1"/>
  <c r="C11" i="27"/>
  <c r="C19" i="27"/>
  <c r="C12" i="27"/>
  <c r="C9" i="27"/>
  <c r="C13" i="27"/>
  <c r="C20" i="31"/>
  <c r="I20" i="31" s="1"/>
  <c r="C21" i="31"/>
  <c r="J21" i="31" s="1"/>
  <c r="I21" i="31"/>
  <c r="C22" i="31"/>
  <c r="J22" i="31"/>
  <c r="I22" i="31"/>
  <c r="E17" i="27"/>
  <c r="E13" i="27"/>
  <c r="E10" i="27"/>
  <c r="E18" i="27"/>
  <c r="E15" i="27"/>
  <c r="E14" i="27"/>
  <c r="E11" i="27"/>
  <c r="E19" i="27"/>
  <c r="E16" i="27"/>
  <c r="E12" i="27"/>
  <c r="E8" i="27"/>
  <c r="C17" i="31"/>
  <c r="I17" i="31"/>
  <c r="J17" i="31"/>
  <c r="C18" i="31"/>
  <c r="J18" i="31" s="1"/>
  <c r="C14" i="31"/>
  <c r="I14" i="31" s="1"/>
  <c r="C19" i="31"/>
  <c r="I19" i="31" s="1"/>
  <c r="J19" i="31"/>
  <c r="C8" i="31"/>
  <c r="J8" i="31" s="1"/>
  <c r="C9" i="31"/>
  <c r="C10" i="31"/>
  <c r="J10" i="31"/>
  <c r="I10" i="31"/>
  <c r="C15" i="31"/>
  <c r="J15" i="31"/>
  <c r="I15" i="31"/>
  <c r="C16" i="31"/>
  <c r="I16" i="31" s="1"/>
  <c r="C11" i="31"/>
  <c r="J11" i="31"/>
  <c r="I11" i="31"/>
  <c r="C12" i="31"/>
  <c r="J12" i="31" s="1"/>
  <c r="C13" i="31"/>
  <c r="J13" i="31" s="1"/>
  <c r="I13" i="31"/>
  <c r="J9" i="31"/>
  <c r="I9" i="31"/>
  <c r="AN66" i="5"/>
  <c r="AR66" i="5" s="1"/>
  <c r="J16" i="31" l="1"/>
  <c r="I18" i="31"/>
  <c r="I8" i="31"/>
  <c r="J14" i="31"/>
  <c r="I12" i="31"/>
  <c r="J20" i="31"/>
  <c r="AP66" i="5"/>
  <c r="AL69" i="5"/>
  <c r="AQ66" i="5"/>
  <c r="AN69" i="5" l="1"/>
  <c r="AR69" i="5" s="1"/>
  <c r="AL72" i="5"/>
  <c r="AN72" i="5" l="1"/>
  <c r="AR72" i="5" s="1"/>
  <c r="AP69" i="5"/>
  <c r="AQ69" i="5"/>
  <c r="AL75" i="5"/>
  <c r="AQ72" i="5" l="1"/>
  <c r="AN75" i="5"/>
  <c r="AR75" i="5" s="1"/>
  <c r="AL78" i="5"/>
  <c r="AP72" i="5"/>
  <c r="AN78" i="5" l="1"/>
  <c r="AR78" i="5" s="1"/>
  <c r="AP75" i="5"/>
  <c r="AL81" i="5"/>
  <c r="AQ75" i="5"/>
  <c r="AQ78" i="5" l="1"/>
  <c r="AL84" i="5"/>
  <c r="AN81" i="5"/>
  <c r="AP81" i="5" s="1"/>
  <c r="AP78" i="5"/>
  <c r="AQ81" i="5" l="1"/>
  <c r="AR81" i="5"/>
  <c r="AL90" i="5"/>
  <c r="AL87" i="5"/>
  <c r="AN84" i="5"/>
  <c r="AR84" i="5" s="1"/>
  <c r="AQ84" i="5" l="1"/>
  <c r="AP84" i="5"/>
  <c r="AN90" i="5"/>
  <c r="AR90" i="5" s="1"/>
  <c r="AN87" i="5"/>
  <c r="AR87" i="5" s="1"/>
  <c r="AQ87" i="5" l="1"/>
  <c r="AP90" i="5"/>
  <c r="AP87" i="5"/>
  <c r="AQ90" i="5"/>
  <c r="B95" i="11" l="1"/>
  <c r="B92" i="11"/>
  <c r="B89" i="11"/>
  <c r="B86" i="11"/>
  <c r="B83" i="11"/>
  <c r="B80" i="11"/>
  <c r="B77" i="11"/>
  <c r="B74" i="11"/>
  <c r="B71" i="11"/>
  <c r="B68" i="11"/>
  <c r="AL63" i="5"/>
  <c r="AL62" i="5"/>
  <c r="AN62" i="5" s="1"/>
  <c r="AL61" i="5"/>
  <c r="AN61" i="5" s="1"/>
  <c r="AL60" i="5"/>
  <c r="AN60" i="5" s="1"/>
  <c r="AL59" i="5"/>
  <c r="AN59" i="5" s="1"/>
  <c r="AL58" i="5"/>
  <c r="AN58" i="5" s="1"/>
  <c r="AL57" i="5"/>
  <c r="AN57" i="5" s="1"/>
  <c r="AL56" i="5"/>
  <c r="AN56" i="5" s="1"/>
  <c r="AL55" i="5"/>
  <c r="AN55" i="5" s="1"/>
  <c r="AL54" i="5"/>
  <c r="AN54" i="5" s="1"/>
  <c r="AL53" i="5"/>
  <c r="AN53" i="5" s="1"/>
  <c r="AL52" i="5"/>
  <c r="AN52" i="5" s="1"/>
  <c r="AL51" i="5"/>
  <c r="AN51" i="5" s="1"/>
  <c r="AL50" i="5"/>
  <c r="AN50" i="5" s="1"/>
  <c r="AL49" i="5"/>
  <c r="AN49" i="5" s="1"/>
  <c r="AL48" i="5"/>
  <c r="AN48" i="5" s="1"/>
  <c r="AL47" i="5"/>
  <c r="AN47" i="5" s="1"/>
  <c r="AL46" i="5"/>
  <c r="AN46" i="5" s="1"/>
  <c r="AL45" i="5"/>
  <c r="AN45" i="5" s="1"/>
  <c r="AL44" i="5"/>
  <c r="AN44" i="5" s="1"/>
  <c r="AL43" i="5"/>
  <c r="AN43" i="5" s="1"/>
  <c r="AL42" i="5"/>
  <c r="AN42" i="5" s="1"/>
  <c r="AL41" i="5"/>
  <c r="AN41" i="5" s="1"/>
  <c r="AL40" i="5"/>
  <c r="AN40" i="5" s="1"/>
  <c r="AL39" i="5"/>
  <c r="AN39" i="5" s="1"/>
  <c r="AL38" i="5"/>
  <c r="AN38" i="5" s="1"/>
  <c r="AL37" i="5"/>
  <c r="AN37" i="5" s="1"/>
  <c r="AL36" i="5"/>
  <c r="AN36" i="5" s="1"/>
  <c r="AL35" i="5"/>
  <c r="AN35" i="5" s="1"/>
  <c r="AL34" i="5"/>
  <c r="AN34" i="5" s="1"/>
  <c r="AL33" i="5"/>
  <c r="AN33" i="5" s="1"/>
  <c r="AL32" i="5"/>
  <c r="AN32" i="5" s="1"/>
  <c r="AL31" i="5"/>
  <c r="AN31" i="5" s="1"/>
  <c r="AL30" i="5"/>
  <c r="AN30" i="5" s="1"/>
  <c r="AL29" i="5"/>
  <c r="AN29" i="5" s="1"/>
  <c r="AL28" i="5"/>
  <c r="AN28" i="5" s="1"/>
  <c r="AL27" i="5"/>
  <c r="AN27" i="5" s="1"/>
  <c r="AL26" i="5"/>
  <c r="AN26" i="5" s="1"/>
  <c r="AL25" i="5"/>
  <c r="AN25" i="5" s="1"/>
  <c r="AL24" i="5"/>
  <c r="AN24" i="5" s="1"/>
  <c r="AL23" i="5"/>
  <c r="AN23" i="5" s="1"/>
  <c r="AL22" i="5"/>
  <c r="AN22" i="5" s="1"/>
  <c r="AL21" i="5"/>
  <c r="AN21" i="5" s="1"/>
  <c r="AL20" i="5"/>
  <c r="AN20" i="5" s="1"/>
  <c r="AL19" i="5"/>
  <c r="AN19" i="5" s="1"/>
  <c r="AL18" i="5"/>
  <c r="AN18" i="5" s="1"/>
  <c r="AL17" i="5"/>
  <c r="AN17" i="5" s="1"/>
  <c r="AL16" i="5"/>
  <c r="AN16" i="5" s="1"/>
  <c r="AL15" i="5"/>
  <c r="AN15" i="5" s="1"/>
  <c r="AL14" i="5"/>
  <c r="AN14" i="5" s="1"/>
  <c r="AL13" i="5"/>
  <c r="AN13" i="5" s="1"/>
  <c r="AL12" i="5"/>
  <c r="AN12" i="5" s="1"/>
  <c r="AL11" i="5"/>
  <c r="AN11" i="5" s="1"/>
  <c r="AL10" i="5"/>
  <c r="AN10" i="5" s="1"/>
  <c r="AL9" i="5"/>
  <c r="AN9" i="5" s="1"/>
  <c r="AL8" i="5"/>
  <c r="AN8" i="5" s="1"/>
  <c r="AL7" i="5"/>
  <c r="AN7" i="5" s="1"/>
  <c r="AL6" i="5"/>
  <c r="AN6" i="5" s="1"/>
  <c r="AL5" i="5"/>
  <c r="AN5" i="5" s="1"/>
  <c r="AL4" i="5"/>
  <c r="AN4" i="5" s="1"/>
  <c r="AL3" i="5"/>
  <c r="AN3" i="5" s="1"/>
  <c r="D95" i="11"/>
  <c r="C95" i="11"/>
  <c r="D92" i="11"/>
  <c r="C92" i="11"/>
  <c r="D89" i="11"/>
  <c r="C89" i="11"/>
  <c r="D86" i="11"/>
  <c r="C86" i="11"/>
  <c r="D83" i="11"/>
  <c r="C83" i="11"/>
  <c r="D80" i="11"/>
  <c r="C80" i="11"/>
  <c r="D77" i="11"/>
  <c r="C77" i="11"/>
  <c r="D74" i="11"/>
  <c r="C74" i="11"/>
  <c r="D71" i="11"/>
  <c r="C71" i="11"/>
  <c r="S37" i="7"/>
  <c r="S36" i="7"/>
  <c r="S35" i="7"/>
  <c r="S34" i="7"/>
  <c r="S33" i="7"/>
  <c r="S32" i="7"/>
  <c r="S31" i="7"/>
  <c r="S30" i="7"/>
  <c r="S29" i="7"/>
  <c r="S28" i="7"/>
  <c r="BB22" i="5"/>
  <c r="BA22" i="5"/>
  <c r="AZ22" i="5"/>
  <c r="BB21" i="5"/>
  <c r="BA21" i="5"/>
  <c r="AZ21" i="5"/>
  <c r="BB20" i="5"/>
  <c r="BA20" i="5"/>
  <c r="AZ20" i="5"/>
  <c r="BB19" i="5"/>
  <c r="BA19" i="5"/>
  <c r="AZ19" i="5"/>
  <c r="BB18" i="5"/>
  <c r="BA18" i="5"/>
  <c r="AZ18" i="5"/>
  <c r="BB17" i="5"/>
  <c r="BA17" i="5"/>
  <c r="AZ17" i="5"/>
  <c r="BB16" i="5"/>
  <c r="BA16" i="5"/>
  <c r="AZ16" i="5"/>
  <c r="BB15" i="5"/>
  <c r="BA15" i="5"/>
  <c r="AZ15" i="5"/>
  <c r="BB14" i="5"/>
  <c r="BA14" i="5"/>
  <c r="AZ14" i="5"/>
  <c r="BB13" i="5"/>
  <c r="BA13" i="5"/>
  <c r="AZ13" i="5"/>
  <c r="BB12" i="5"/>
  <c r="BA12" i="5"/>
  <c r="AZ12" i="5"/>
  <c r="BB11" i="5"/>
  <c r="BA11" i="5"/>
  <c r="AZ11" i="5"/>
  <c r="BB10" i="5"/>
  <c r="BA10" i="5"/>
  <c r="AZ10" i="5"/>
  <c r="BB9" i="5"/>
  <c r="BA9" i="5"/>
  <c r="AZ9" i="5"/>
  <c r="BB8" i="5"/>
  <c r="BA8" i="5"/>
  <c r="AZ8" i="5"/>
  <c r="BB7" i="5"/>
  <c r="BA7" i="5"/>
  <c r="AZ7" i="5"/>
  <c r="BB6" i="5"/>
  <c r="BA6" i="5"/>
  <c r="AZ6" i="5"/>
  <c r="BB5" i="5"/>
  <c r="BA5" i="5"/>
  <c r="AZ5" i="5"/>
  <c r="BB4" i="5"/>
  <c r="BA4" i="5"/>
  <c r="AZ4" i="5"/>
  <c r="BB3" i="5"/>
  <c r="BG3" i="5" s="1"/>
  <c r="BA3" i="5"/>
  <c r="BE3" i="5" s="1"/>
  <c r="AZ3" i="5"/>
  <c r="BC3" i="5" s="1"/>
  <c r="B12" i="23"/>
  <c r="G12" i="23" s="1"/>
  <c r="S27" i="7"/>
  <c r="S26" i="7"/>
  <c r="S25" i="7"/>
  <c r="S24" i="7"/>
  <c r="S23" i="7"/>
  <c r="S22" i="7"/>
  <c r="S21" i="7"/>
  <c r="S20" i="7"/>
  <c r="S19" i="7"/>
  <c r="S18" i="7"/>
  <c r="S17" i="7"/>
  <c r="S16" i="7"/>
  <c r="S15" i="7"/>
  <c r="S14" i="7"/>
  <c r="S13" i="7"/>
  <c r="S12" i="7"/>
  <c r="S11" i="7"/>
  <c r="S10" i="7"/>
  <c r="S9" i="7"/>
  <c r="S8" i="7"/>
  <c r="J907" i="14"/>
  <c r="L907" i="14" s="1"/>
  <c r="J906" i="14"/>
  <c r="L906" i="14" s="1"/>
  <c r="J905" i="14"/>
  <c r="L905" i="14" s="1"/>
  <c r="J904" i="14"/>
  <c r="L904" i="14" s="1"/>
  <c r="J903" i="14"/>
  <c r="L903" i="14" s="1"/>
  <c r="J902" i="14"/>
  <c r="L902" i="14" s="1"/>
  <c r="J901" i="14"/>
  <c r="L901" i="14" s="1"/>
  <c r="J900" i="14"/>
  <c r="L900" i="14" s="1"/>
  <c r="J899" i="14"/>
  <c r="L899" i="14" s="1"/>
  <c r="J898" i="14"/>
  <c r="L898" i="14" s="1"/>
  <c r="J897" i="14"/>
  <c r="L897" i="14" s="1"/>
  <c r="J896" i="14"/>
  <c r="L896" i="14" s="1"/>
  <c r="J895" i="14"/>
  <c r="L895" i="14" s="1"/>
  <c r="J894" i="14"/>
  <c r="L894" i="14" s="1"/>
  <c r="J893" i="14"/>
  <c r="L893" i="14" s="1"/>
  <c r="J892" i="14"/>
  <c r="L892" i="14" s="1"/>
  <c r="J891" i="14"/>
  <c r="L891" i="14" s="1"/>
  <c r="J887" i="14"/>
  <c r="L887" i="14" s="1"/>
  <c r="J886" i="14"/>
  <c r="L886" i="14" s="1"/>
  <c r="J885" i="14"/>
  <c r="L885" i="14" s="1"/>
  <c r="J884" i="14"/>
  <c r="L884" i="14" s="1"/>
  <c r="J883" i="14"/>
  <c r="L883" i="14" s="1"/>
  <c r="J882" i="14"/>
  <c r="L882" i="14" s="1"/>
  <c r="J881" i="14"/>
  <c r="L881" i="14" s="1"/>
  <c r="J880" i="14"/>
  <c r="L880" i="14" s="1"/>
  <c r="J879" i="14"/>
  <c r="L879" i="14" s="1"/>
  <c r="J878" i="14"/>
  <c r="L878" i="14" s="1"/>
  <c r="J877" i="14"/>
  <c r="L877" i="14" s="1"/>
  <c r="J876" i="14"/>
  <c r="L876" i="14" s="1"/>
  <c r="J875" i="14"/>
  <c r="L875" i="14" s="1"/>
  <c r="J874" i="14"/>
  <c r="L874" i="14" s="1"/>
  <c r="J873" i="14"/>
  <c r="L873" i="14" s="1"/>
  <c r="J872" i="14"/>
  <c r="L872" i="14" s="1"/>
  <c r="J871" i="14"/>
  <c r="L871" i="14" s="1"/>
  <c r="J867" i="14"/>
  <c r="L867" i="14" s="1"/>
  <c r="J866" i="14"/>
  <c r="L866" i="14" s="1"/>
  <c r="J865" i="14"/>
  <c r="L865" i="14" s="1"/>
  <c r="J864" i="14"/>
  <c r="L864" i="14" s="1"/>
  <c r="J863" i="14"/>
  <c r="L863" i="14" s="1"/>
  <c r="J862" i="14"/>
  <c r="L862" i="14" s="1"/>
  <c r="J861" i="14"/>
  <c r="L861" i="14" s="1"/>
  <c r="J860" i="14"/>
  <c r="L860" i="14" s="1"/>
  <c r="J859" i="14"/>
  <c r="L859" i="14" s="1"/>
  <c r="J858" i="14"/>
  <c r="L858" i="14" s="1"/>
  <c r="J857" i="14"/>
  <c r="L857" i="14" s="1"/>
  <c r="J856" i="14"/>
  <c r="L856" i="14" s="1"/>
  <c r="J855" i="14"/>
  <c r="L855" i="14" s="1"/>
  <c r="J854" i="14"/>
  <c r="L854" i="14" s="1"/>
  <c r="J853" i="14"/>
  <c r="L853" i="14" s="1"/>
  <c r="J852" i="14"/>
  <c r="L852" i="14" s="1"/>
  <c r="J851" i="14"/>
  <c r="L851" i="14" s="1"/>
  <c r="J847" i="14"/>
  <c r="L847" i="14" s="1"/>
  <c r="J846" i="14"/>
  <c r="L846" i="14" s="1"/>
  <c r="J845" i="14"/>
  <c r="L845" i="14" s="1"/>
  <c r="J844" i="14"/>
  <c r="L844" i="14" s="1"/>
  <c r="J843" i="14"/>
  <c r="L843" i="14" s="1"/>
  <c r="J842" i="14"/>
  <c r="L842" i="14" s="1"/>
  <c r="J841" i="14"/>
  <c r="L841" i="14" s="1"/>
  <c r="J840" i="14"/>
  <c r="L840" i="14" s="1"/>
  <c r="J839" i="14"/>
  <c r="L839" i="14" s="1"/>
  <c r="J838" i="14"/>
  <c r="L838" i="14" s="1"/>
  <c r="J837" i="14"/>
  <c r="L837" i="14" s="1"/>
  <c r="J836" i="14"/>
  <c r="L836" i="14" s="1"/>
  <c r="J835" i="14"/>
  <c r="L835" i="14" s="1"/>
  <c r="J834" i="14"/>
  <c r="L834" i="14" s="1"/>
  <c r="J833" i="14"/>
  <c r="L833" i="14" s="1"/>
  <c r="J832" i="14"/>
  <c r="L832" i="14" s="1"/>
  <c r="J831" i="14"/>
  <c r="L831" i="14" s="1"/>
  <c r="J827" i="14"/>
  <c r="L827" i="14" s="1"/>
  <c r="J826" i="14"/>
  <c r="L826" i="14" s="1"/>
  <c r="J825" i="14"/>
  <c r="L825" i="14" s="1"/>
  <c r="J824" i="14"/>
  <c r="L824" i="14" s="1"/>
  <c r="J823" i="14"/>
  <c r="L823" i="14" s="1"/>
  <c r="J822" i="14"/>
  <c r="L822" i="14" s="1"/>
  <c r="J821" i="14"/>
  <c r="L821" i="14" s="1"/>
  <c r="J820" i="14"/>
  <c r="L820" i="14" s="1"/>
  <c r="J819" i="14"/>
  <c r="L819" i="14" s="1"/>
  <c r="J818" i="14"/>
  <c r="L818" i="14" s="1"/>
  <c r="J817" i="14"/>
  <c r="L817" i="14" s="1"/>
  <c r="J816" i="14"/>
  <c r="L816" i="14" s="1"/>
  <c r="J815" i="14"/>
  <c r="L815" i="14" s="1"/>
  <c r="J814" i="14"/>
  <c r="L814" i="14" s="1"/>
  <c r="J813" i="14"/>
  <c r="L813" i="14" s="1"/>
  <c r="J812" i="14"/>
  <c r="L812" i="14" s="1"/>
  <c r="J811" i="14"/>
  <c r="L811" i="14" s="1"/>
  <c r="J807" i="14"/>
  <c r="L807" i="14" s="1"/>
  <c r="J806" i="14"/>
  <c r="L806" i="14" s="1"/>
  <c r="J805" i="14"/>
  <c r="L805" i="14" s="1"/>
  <c r="J804" i="14"/>
  <c r="L804" i="14" s="1"/>
  <c r="J803" i="14"/>
  <c r="L803" i="14" s="1"/>
  <c r="J802" i="14"/>
  <c r="L802" i="14" s="1"/>
  <c r="J801" i="14"/>
  <c r="L801" i="14" s="1"/>
  <c r="J800" i="14"/>
  <c r="L800" i="14" s="1"/>
  <c r="J799" i="14"/>
  <c r="L799" i="14" s="1"/>
  <c r="J798" i="14"/>
  <c r="L798" i="14" s="1"/>
  <c r="J797" i="14"/>
  <c r="L797" i="14" s="1"/>
  <c r="J796" i="14"/>
  <c r="L796" i="14" s="1"/>
  <c r="J795" i="14"/>
  <c r="L795" i="14" s="1"/>
  <c r="J794" i="14"/>
  <c r="L794" i="14" s="1"/>
  <c r="J793" i="14"/>
  <c r="L793" i="14" s="1"/>
  <c r="J792" i="14"/>
  <c r="L792" i="14" s="1"/>
  <c r="J791" i="14"/>
  <c r="L791" i="14" s="1"/>
  <c r="J787" i="14"/>
  <c r="L787" i="14" s="1"/>
  <c r="J786" i="14"/>
  <c r="L786" i="14" s="1"/>
  <c r="J785" i="14"/>
  <c r="L785" i="14" s="1"/>
  <c r="J784" i="14"/>
  <c r="L784" i="14" s="1"/>
  <c r="J783" i="14"/>
  <c r="L783" i="14" s="1"/>
  <c r="J782" i="14"/>
  <c r="L782" i="14" s="1"/>
  <c r="J781" i="14"/>
  <c r="L781" i="14" s="1"/>
  <c r="J780" i="14"/>
  <c r="L780" i="14" s="1"/>
  <c r="J779" i="14"/>
  <c r="L779" i="14" s="1"/>
  <c r="J778" i="14"/>
  <c r="L778" i="14" s="1"/>
  <c r="J777" i="14"/>
  <c r="L777" i="14" s="1"/>
  <c r="J776" i="14"/>
  <c r="L776" i="14" s="1"/>
  <c r="J775" i="14"/>
  <c r="L775" i="14" s="1"/>
  <c r="J774" i="14"/>
  <c r="L774" i="14" s="1"/>
  <c r="J773" i="14"/>
  <c r="L773" i="14" s="1"/>
  <c r="J772" i="14"/>
  <c r="L772" i="14" s="1"/>
  <c r="J771" i="14"/>
  <c r="L771" i="14" s="1"/>
  <c r="J767" i="14"/>
  <c r="L767" i="14" s="1"/>
  <c r="J766" i="14"/>
  <c r="L766" i="14" s="1"/>
  <c r="J765" i="14"/>
  <c r="L765" i="14" s="1"/>
  <c r="J764" i="14"/>
  <c r="L764" i="14" s="1"/>
  <c r="J763" i="14"/>
  <c r="L763" i="14" s="1"/>
  <c r="J762" i="14"/>
  <c r="L762" i="14" s="1"/>
  <c r="J761" i="14"/>
  <c r="L761" i="14" s="1"/>
  <c r="J760" i="14"/>
  <c r="L760" i="14" s="1"/>
  <c r="J759" i="14"/>
  <c r="L759" i="14" s="1"/>
  <c r="J758" i="14"/>
  <c r="L758" i="14" s="1"/>
  <c r="J757" i="14"/>
  <c r="L757" i="14" s="1"/>
  <c r="J756" i="14"/>
  <c r="L756" i="14" s="1"/>
  <c r="J755" i="14"/>
  <c r="L755" i="14" s="1"/>
  <c r="J754" i="14"/>
  <c r="L754" i="14" s="1"/>
  <c r="J753" i="14"/>
  <c r="L753" i="14" s="1"/>
  <c r="J752" i="14"/>
  <c r="L752" i="14" s="1"/>
  <c r="J751" i="14"/>
  <c r="L751" i="14" s="1"/>
  <c r="J747" i="14"/>
  <c r="L747" i="14" s="1"/>
  <c r="J746" i="14"/>
  <c r="L746" i="14" s="1"/>
  <c r="J745" i="14"/>
  <c r="L745" i="14" s="1"/>
  <c r="J744" i="14"/>
  <c r="L744" i="14" s="1"/>
  <c r="J743" i="14"/>
  <c r="L743" i="14" s="1"/>
  <c r="J742" i="14"/>
  <c r="L742" i="14" s="1"/>
  <c r="J741" i="14"/>
  <c r="L741" i="14" s="1"/>
  <c r="J740" i="14"/>
  <c r="L740" i="14" s="1"/>
  <c r="J739" i="14"/>
  <c r="L739" i="14" s="1"/>
  <c r="J738" i="14"/>
  <c r="L738" i="14" s="1"/>
  <c r="J737" i="14"/>
  <c r="L737" i="14" s="1"/>
  <c r="J736" i="14"/>
  <c r="L736" i="14" s="1"/>
  <c r="J735" i="14"/>
  <c r="L735" i="14" s="1"/>
  <c r="J734" i="14"/>
  <c r="L734" i="14" s="1"/>
  <c r="J733" i="14"/>
  <c r="L733" i="14" s="1"/>
  <c r="J732" i="14"/>
  <c r="L732" i="14" s="1"/>
  <c r="J731" i="14"/>
  <c r="L731" i="14" s="1"/>
  <c r="J727" i="14"/>
  <c r="L727" i="14" s="1"/>
  <c r="J726" i="14"/>
  <c r="L726" i="14" s="1"/>
  <c r="J725" i="14"/>
  <c r="L725" i="14" s="1"/>
  <c r="J724" i="14"/>
  <c r="L724" i="14" s="1"/>
  <c r="J723" i="14"/>
  <c r="L723" i="14" s="1"/>
  <c r="J722" i="14"/>
  <c r="L722" i="14" s="1"/>
  <c r="J721" i="14"/>
  <c r="L721" i="14" s="1"/>
  <c r="J720" i="14"/>
  <c r="L720" i="14" s="1"/>
  <c r="J719" i="14"/>
  <c r="L719" i="14" s="1"/>
  <c r="J718" i="14"/>
  <c r="L718" i="14" s="1"/>
  <c r="J717" i="14"/>
  <c r="L717" i="14" s="1"/>
  <c r="J716" i="14"/>
  <c r="L716" i="14" s="1"/>
  <c r="J715" i="14"/>
  <c r="L715" i="14" s="1"/>
  <c r="J714" i="14"/>
  <c r="L714" i="14" s="1"/>
  <c r="J713" i="14"/>
  <c r="L713" i="14" s="1"/>
  <c r="J712" i="14"/>
  <c r="L712" i="14" s="1"/>
  <c r="J711" i="14"/>
  <c r="L711" i="14" s="1"/>
  <c r="J707" i="14"/>
  <c r="L707" i="14" s="1"/>
  <c r="J706" i="14"/>
  <c r="L706" i="14" s="1"/>
  <c r="J705" i="14"/>
  <c r="L705" i="14" s="1"/>
  <c r="J704" i="14"/>
  <c r="L704" i="14" s="1"/>
  <c r="J703" i="14"/>
  <c r="L703" i="14" s="1"/>
  <c r="J702" i="14"/>
  <c r="L702" i="14" s="1"/>
  <c r="J701" i="14"/>
  <c r="L701" i="14" s="1"/>
  <c r="J700" i="14"/>
  <c r="L700" i="14" s="1"/>
  <c r="J699" i="14"/>
  <c r="L699" i="14" s="1"/>
  <c r="J698" i="14"/>
  <c r="L698" i="14" s="1"/>
  <c r="J697" i="14"/>
  <c r="L697" i="14" s="1"/>
  <c r="J696" i="14"/>
  <c r="L696" i="14" s="1"/>
  <c r="J695" i="14"/>
  <c r="L695" i="14" s="1"/>
  <c r="J694" i="14"/>
  <c r="L694" i="14" s="1"/>
  <c r="J693" i="14"/>
  <c r="L693" i="14" s="1"/>
  <c r="J692" i="14"/>
  <c r="L692" i="14" s="1"/>
  <c r="J691" i="14"/>
  <c r="L691" i="14" s="1"/>
  <c r="J687" i="14"/>
  <c r="L687" i="14" s="1"/>
  <c r="J686" i="14"/>
  <c r="L686" i="14" s="1"/>
  <c r="J685" i="14"/>
  <c r="L685" i="14" s="1"/>
  <c r="J684" i="14"/>
  <c r="L684" i="14" s="1"/>
  <c r="J683" i="14"/>
  <c r="L683" i="14" s="1"/>
  <c r="J682" i="14"/>
  <c r="L682" i="14" s="1"/>
  <c r="J681" i="14"/>
  <c r="L681" i="14" s="1"/>
  <c r="J680" i="14"/>
  <c r="L680" i="14" s="1"/>
  <c r="J679" i="14"/>
  <c r="L679" i="14" s="1"/>
  <c r="J678" i="14"/>
  <c r="L678" i="14" s="1"/>
  <c r="J677" i="14"/>
  <c r="L677" i="14" s="1"/>
  <c r="J676" i="14"/>
  <c r="L676" i="14" s="1"/>
  <c r="J675" i="14"/>
  <c r="L675" i="14" s="1"/>
  <c r="J674" i="14"/>
  <c r="L674" i="14" s="1"/>
  <c r="J673" i="14"/>
  <c r="L673" i="14" s="1"/>
  <c r="J672" i="14"/>
  <c r="L672" i="14" s="1"/>
  <c r="J671" i="14"/>
  <c r="L671" i="14" s="1"/>
  <c r="J667" i="14"/>
  <c r="L667" i="14" s="1"/>
  <c r="J666" i="14"/>
  <c r="L666" i="14" s="1"/>
  <c r="J665" i="14"/>
  <c r="L665" i="14" s="1"/>
  <c r="J664" i="14"/>
  <c r="L664" i="14" s="1"/>
  <c r="J663" i="14"/>
  <c r="L663" i="14" s="1"/>
  <c r="J662" i="14"/>
  <c r="L662" i="14" s="1"/>
  <c r="J661" i="14"/>
  <c r="L661" i="14" s="1"/>
  <c r="J660" i="14"/>
  <c r="L660" i="14" s="1"/>
  <c r="J659" i="14"/>
  <c r="L659" i="14" s="1"/>
  <c r="J658" i="14"/>
  <c r="L658" i="14" s="1"/>
  <c r="J657" i="14"/>
  <c r="L657" i="14" s="1"/>
  <c r="J656" i="14"/>
  <c r="L656" i="14" s="1"/>
  <c r="J655" i="14"/>
  <c r="L655" i="14" s="1"/>
  <c r="J654" i="14"/>
  <c r="L654" i="14" s="1"/>
  <c r="J653" i="14"/>
  <c r="L653" i="14" s="1"/>
  <c r="J652" i="14"/>
  <c r="L652" i="14" s="1"/>
  <c r="J651" i="14"/>
  <c r="L651" i="14" s="1"/>
  <c r="J647" i="14"/>
  <c r="L647" i="14" s="1"/>
  <c r="J646" i="14"/>
  <c r="L646" i="14" s="1"/>
  <c r="J645" i="14"/>
  <c r="L645" i="14" s="1"/>
  <c r="J644" i="14"/>
  <c r="L644" i="14" s="1"/>
  <c r="J643" i="14"/>
  <c r="L643" i="14" s="1"/>
  <c r="J642" i="14"/>
  <c r="L642" i="14" s="1"/>
  <c r="J641" i="14"/>
  <c r="L641" i="14" s="1"/>
  <c r="J640" i="14"/>
  <c r="L640" i="14" s="1"/>
  <c r="J639" i="14"/>
  <c r="L639" i="14" s="1"/>
  <c r="J638" i="14"/>
  <c r="L638" i="14" s="1"/>
  <c r="J637" i="14"/>
  <c r="L637" i="14" s="1"/>
  <c r="J636" i="14"/>
  <c r="L636" i="14" s="1"/>
  <c r="J635" i="14"/>
  <c r="L635" i="14" s="1"/>
  <c r="J634" i="14"/>
  <c r="L634" i="14" s="1"/>
  <c r="J633" i="14"/>
  <c r="L633" i="14" s="1"/>
  <c r="J632" i="14"/>
  <c r="L632" i="14" s="1"/>
  <c r="J631" i="14"/>
  <c r="L631" i="14" s="1"/>
  <c r="J627" i="14"/>
  <c r="L627" i="14" s="1"/>
  <c r="J626" i="14"/>
  <c r="L626" i="14" s="1"/>
  <c r="J625" i="14"/>
  <c r="L625" i="14" s="1"/>
  <c r="J624" i="14"/>
  <c r="L624" i="14" s="1"/>
  <c r="J623" i="14"/>
  <c r="L623" i="14" s="1"/>
  <c r="J622" i="14"/>
  <c r="L622" i="14" s="1"/>
  <c r="J621" i="14"/>
  <c r="L621" i="14" s="1"/>
  <c r="J620" i="14"/>
  <c r="L620" i="14" s="1"/>
  <c r="J619" i="14"/>
  <c r="L619" i="14" s="1"/>
  <c r="J618" i="14"/>
  <c r="L618" i="14" s="1"/>
  <c r="J617" i="14"/>
  <c r="L617" i="14" s="1"/>
  <c r="J616" i="14"/>
  <c r="L616" i="14" s="1"/>
  <c r="J615" i="14"/>
  <c r="L615" i="14" s="1"/>
  <c r="J614" i="14"/>
  <c r="L614" i="14" s="1"/>
  <c r="J613" i="14"/>
  <c r="L613" i="14" s="1"/>
  <c r="J612" i="14"/>
  <c r="L612" i="14" s="1"/>
  <c r="J611" i="14"/>
  <c r="L611" i="14" s="1"/>
  <c r="J607" i="14"/>
  <c r="L607" i="14" s="1"/>
  <c r="J606" i="14"/>
  <c r="L606" i="14" s="1"/>
  <c r="J605" i="14"/>
  <c r="L605" i="14" s="1"/>
  <c r="J604" i="14"/>
  <c r="L604" i="14" s="1"/>
  <c r="J603" i="14"/>
  <c r="L603" i="14" s="1"/>
  <c r="J602" i="14"/>
  <c r="L602" i="14" s="1"/>
  <c r="J601" i="14"/>
  <c r="L601" i="14" s="1"/>
  <c r="J600" i="14"/>
  <c r="L600" i="14" s="1"/>
  <c r="J599" i="14"/>
  <c r="L599" i="14" s="1"/>
  <c r="J598" i="14"/>
  <c r="L598" i="14" s="1"/>
  <c r="J597" i="14"/>
  <c r="L597" i="14" s="1"/>
  <c r="J596" i="14"/>
  <c r="L596" i="14" s="1"/>
  <c r="J595" i="14"/>
  <c r="L595" i="14" s="1"/>
  <c r="J594" i="14"/>
  <c r="L594" i="14" s="1"/>
  <c r="J593" i="14"/>
  <c r="L593" i="14" s="1"/>
  <c r="J592" i="14"/>
  <c r="L592" i="14" s="1"/>
  <c r="J591" i="14"/>
  <c r="L591" i="14" s="1"/>
  <c r="J587" i="14"/>
  <c r="L587" i="14" s="1"/>
  <c r="J586" i="14"/>
  <c r="L586" i="14" s="1"/>
  <c r="J585" i="14"/>
  <c r="L585" i="14" s="1"/>
  <c r="J584" i="14"/>
  <c r="L584" i="14" s="1"/>
  <c r="J583" i="14"/>
  <c r="L583" i="14" s="1"/>
  <c r="J582" i="14"/>
  <c r="L582" i="14" s="1"/>
  <c r="J581" i="14"/>
  <c r="L581" i="14" s="1"/>
  <c r="J580" i="14"/>
  <c r="L580" i="14" s="1"/>
  <c r="J579" i="14"/>
  <c r="L579" i="14" s="1"/>
  <c r="J578" i="14"/>
  <c r="L578" i="14" s="1"/>
  <c r="J577" i="14"/>
  <c r="L577" i="14" s="1"/>
  <c r="J576" i="14"/>
  <c r="L576" i="14" s="1"/>
  <c r="J575" i="14"/>
  <c r="L575" i="14" s="1"/>
  <c r="J574" i="14"/>
  <c r="L574" i="14" s="1"/>
  <c r="J573" i="14"/>
  <c r="L573" i="14" s="1"/>
  <c r="J572" i="14"/>
  <c r="L572" i="14" s="1"/>
  <c r="J571" i="14"/>
  <c r="L571" i="14" s="1"/>
  <c r="J567" i="14"/>
  <c r="L567" i="14" s="1"/>
  <c r="J566" i="14"/>
  <c r="L566" i="14" s="1"/>
  <c r="J565" i="14"/>
  <c r="L565" i="14" s="1"/>
  <c r="J564" i="14"/>
  <c r="L564" i="14" s="1"/>
  <c r="J563" i="14"/>
  <c r="L563" i="14" s="1"/>
  <c r="J562" i="14"/>
  <c r="L562" i="14" s="1"/>
  <c r="J561" i="14"/>
  <c r="L561" i="14" s="1"/>
  <c r="J560" i="14"/>
  <c r="L560" i="14" s="1"/>
  <c r="J559" i="14"/>
  <c r="L559" i="14" s="1"/>
  <c r="J558" i="14"/>
  <c r="L558" i="14" s="1"/>
  <c r="J557" i="14"/>
  <c r="L557" i="14" s="1"/>
  <c r="J556" i="14"/>
  <c r="L556" i="14" s="1"/>
  <c r="J555" i="14"/>
  <c r="L555" i="14" s="1"/>
  <c r="J554" i="14"/>
  <c r="L554" i="14" s="1"/>
  <c r="J553" i="14"/>
  <c r="L553" i="14" s="1"/>
  <c r="J552" i="14"/>
  <c r="L552" i="14" s="1"/>
  <c r="J551" i="14"/>
  <c r="L551" i="14" s="1"/>
  <c r="J547" i="14"/>
  <c r="L547" i="14" s="1"/>
  <c r="J546" i="14"/>
  <c r="L546" i="14" s="1"/>
  <c r="J545" i="14"/>
  <c r="L545" i="14" s="1"/>
  <c r="J544" i="14"/>
  <c r="L544" i="14" s="1"/>
  <c r="J543" i="14"/>
  <c r="L543" i="14" s="1"/>
  <c r="J542" i="14"/>
  <c r="L542" i="14" s="1"/>
  <c r="J541" i="14"/>
  <c r="L541" i="14" s="1"/>
  <c r="J540" i="14"/>
  <c r="L540" i="14" s="1"/>
  <c r="J539" i="14"/>
  <c r="L539" i="14" s="1"/>
  <c r="J538" i="14"/>
  <c r="L538" i="14" s="1"/>
  <c r="J537" i="14"/>
  <c r="L537" i="14" s="1"/>
  <c r="J536" i="14"/>
  <c r="L536" i="14" s="1"/>
  <c r="J535" i="14"/>
  <c r="L535" i="14" s="1"/>
  <c r="J534" i="14"/>
  <c r="L534" i="14" s="1"/>
  <c r="J533" i="14"/>
  <c r="L533" i="14" s="1"/>
  <c r="J532" i="14"/>
  <c r="L532" i="14" s="1"/>
  <c r="J531" i="14"/>
  <c r="L531" i="14" s="1"/>
  <c r="J527" i="14"/>
  <c r="L527" i="14" s="1"/>
  <c r="J526" i="14"/>
  <c r="L526" i="14" s="1"/>
  <c r="J525" i="14"/>
  <c r="L525" i="14" s="1"/>
  <c r="J524" i="14"/>
  <c r="L524" i="14" s="1"/>
  <c r="J523" i="14"/>
  <c r="L523" i="14" s="1"/>
  <c r="J522" i="14"/>
  <c r="L522" i="14" s="1"/>
  <c r="J521" i="14"/>
  <c r="L521" i="14" s="1"/>
  <c r="J520" i="14"/>
  <c r="L520" i="14" s="1"/>
  <c r="J519" i="14"/>
  <c r="L519" i="14" s="1"/>
  <c r="J518" i="14"/>
  <c r="L518" i="14" s="1"/>
  <c r="J517" i="14"/>
  <c r="L517" i="14" s="1"/>
  <c r="J516" i="14"/>
  <c r="L516" i="14" s="1"/>
  <c r="J515" i="14"/>
  <c r="L515" i="14" s="1"/>
  <c r="J514" i="14"/>
  <c r="L514" i="14" s="1"/>
  <c r="J513" i="14"/>
  <c r="L513" i="14" s="1"/>
  <c r="J512" i="14"/>
  <c r="L512" i="14" s="1"/>
  <c r="J511" i="14"/>
  <c r="L511" i="14" s="1"/>
  <c r="J507" i="14"/>
  <c r="L507" i="14" s="1"/>
  <c r="J506" i="14"/>
  <c r="L506" i="14" s="1"/>
  <c r="J505" i="14"/>
  <c r="L505" i="14" s="1"/>
  <c r="J504" i="14"/>
  <c r="L504" i="14" s="1"/>
  <c r="J503" i="14"/>
  <c r="L503" i="14" s="1"/>
  <c r="J502" i="14"/>
  <c r="L502" i="14" s="1"/>
  <c r="J501" i="14"/>
  <c r="L501" i="14" s="1"/>
  <c r="J500" i="14"/>
  <c r="L500" i="14" s="1"/>
  <c r="J499" i="14"/>
  <c r="L499" i="14" s="1"/>
  <c r="J498" i="14"/>
  <c r="L498" i="14" s="1"/>
  <c r="J497" i="14"/>
  <c r="L497" i="14" s="1"/>
  <c r="J496" i="14"/>
  <c r="L496" i="14" s="1"/>
  <c r="J495" i="14"/>
  <c r="L495" i="14" s="1"/>
  <c r="J494" i="14"/>
  <c r="L494" i="14" s="1"/>
  <c r="J493" i="14"/>
  <c r="L493" i="14" s="1"/>
  <c r="J492" i="14"/>
  <c r="L492" i="14" s="1"/>
  <c r="J491" i="14"/>
  <c r="L491" i="14" s="1"/>
  <c r="J487" i="14"/>
  <c r="L487" i="14" s="1"/>
  <c r="J486" i="14"/>
  <c r="L486" i="14" s="1"/>
  <c r="J485" i="14"/>
  <c r="L485" i="14" s="1"/>
  <c r="J484" i="14"/>
  <c r="L484" i="14" s="1"/>
  <c r="J483" i="14"/>
  <c r="L483" i="14" s="1"/>
  <c r="J482" i="14"/>
  <c r="L482" i="14" s="1"/>
  <c r="J481" i="14"/>
  <c r="L481" i="14" s="1"/>
  <c r="J480" i="14"/>
  <c r="L480" i="14" s="1"/>
  <c r="J479" i="14"/>
  <c r="L479" i="14" s="1"/>
  <c r="J478" i="14"/>
  <c r="L478" i="14" s="1"/>
  <c r="J477" i="14"/>
  <c r="L477" i="14" s="1"/>
  <c r="J476" i="14"/>
  <c r="L476" i="14" s="1"/>
  <c r="J475" i="14"/>
  <c r="L475" i="14" s="1"/>
  <c r="J474" i="14"/>
  <c r="L474" i="14" s="1"/>
  <c r="J473" i="14"/>
  <c r="L473" i="14" s="1"/>
  <c r="J472" i="14"/>
  <c r="L472" i="14" s="1"/>
  <c r="J471" i="14"/>
  <c r="L471" i="14" s="1"/>
  <c r="J467" i="14"/>
  <c r="L467" i="14" s="1"/>
  <c r="J466" i="14"/>
  <c r="L466" i="14" s="1"/>
  <c r="J465" i="14"/>
  <c r="L465" i="14" s="1"/>
  <c r="J464" i="14"/>
  <c r="L464" i="14" s="1"/>
  <c r="J463" i="14"/>
  <c r="L463" i="14" s="1"/>
  <c r="J462" i="14"/>
  <c r="L462" i="14" s="1"/>
  <c r="J461" i="14"/>
  <c r="L461" i="14" s="1"/>
  <c r="J460" i="14"/>
  <c r="L460" i="14" s="1"/>
  <c r="J459" i="14"/>
  <c r="L459" i="14" s="1"/>
  <c r="J458" i="14"/>
  <c r="L458" i="14" s="1"/>
  <c r="J457" i="14"/>
  <c r="L457" i="14" s="1"/>
  <c r="J456" i="14"/>
  <c r="L456" i="14" s="1"/>
  <c r="J455" i="14"/>
  <c r="L455" i="14" s="1"/>
  <c r="J454" i="14"/>
  <c r="L454" i="14" s="1"/>
  <c r="J453" i="14"/>
  <c r="L453" i="14" s="1"/>
  <c r="J452" i="14"/>
  <c r="L452" i="14" s="1"/>
  <c r="J451" i="14"/>
  <c r="L451" i="14" s="1"/>
  <c r="J447" i="14"/>
  <c r="L447" i="14" s="1"/>
  <c r="J446" i="14"/>
  <c r="L446" i="14" s="1"/>
  <c r="J445" i="14"/>
  <c r="L445" i="14" s="1"/>
  <c r="J444" i="14"/>
  <c r="L444" i="14" s="1"/>
  <c r="J443" i="14"/>
  <c r="L443" i="14" s="1"/>
  <c r="J442" i="14"/>
  <c r="L442" i="14" s="1"/>
  <c r="J441" i="14"/>
  <c r="L441" i="14" s="1"/>
  <c r="J440" i="14"/>
  <c r="L440" i="14" s="1"/>
  <c r="J439" i="14"/>
  <c r="L439" i="14" s="1"/>
  <c r="J438" i="14"/>
  <c r="L438" i="14" s="1"/>
  <c r="J437" i="14"/>
  <c r="L437" i="14" s="1"/>
  <c r="J436" i="14"/>
  <c r="L436" i="14" s="1"/>
  <c r="J435" i="14"/>
  <c r="L435" i="14" s="1"/>
  <c r="J434" i="14"/>
  <c r="L434" i="14" s="1"/>
  <c r="J433" i="14"/>
  <c r="L433" i="14" s="1"/>
  <c r="J432" i="14"/>
  <c r="L432" i="14" s="1"/>
  <c r="J431" i="14"/>
  <c r="L431" i="14" s="1"/>
  <c r="J427" i="14"/>
  <c r="L427" i="14" s="1"/>
  <c r="J426" i="14"/>
  <c r="L426" i="14" s="1"/>
  <c r="J425" i="14"/>
  <c r="L425" i="14" s="1"/>
  <c r="J424" i="14"/>
  <c r="L424" i="14" s="1"/>
  <c r="J423" i="14"/>
  <c r="L423" i="14" s="1"/>
  <c r="J422" i="14"/>
  <c r="L422" i="14" s="1"/>
  <c r="J421" i="14"/>
  <c r="L421" i="14" s="1"/>
  <c r="J420" i="14"/>
  <c r="L420" i="14" s="1"/>
  <c r="J419" i="14"/>
  <c r="L419" i="14" s="1"/>
  <c r="J418" i="14"/>
  <c r="L418" i="14" s="1"/>
  <c r="J417" i="14"/>
  <c r="L417" i="14" s="1"/>
  <c r="J416" i="14"/>
  <c r="L416" i="14" s="1"/>
  <c r="J415" i="14"/>
  <c r="L415" i="14" s="1"/>
  <c r="J414" i="14"/>
  <c r="L414" i="14" s="1"/>
  <c r="J413" i="14"/>
  <c r="L413" i="14" s="1"/>
  <c r="J412" i="14"/>
  <c r="L412" i="14" s="1"/>
  <c r="J411" i="14"/>
  <c r="L411" i="14" s="1"/>
  <c r="J407" i="14"/>
  <c r="L407" i="14" s="1"/>
  <c r="J406" i="14"/>
  <c r="L406" i="14" s="1"/>
  <c r="J405" i="14"/>
  <c r="L405" i="14" s="1"/>
  <c r="J404" i="14"/>
  <c r="L404" i="14" s="1"/>
  <c r="J403" i="14"/>
  <c r="L403" i="14" s="1"/>
  <c r="J402" i="14"/>
  <c r="L402" i="14" s="1"/>
  <c r="J401" i="14"/>
  <c r="L401" i="14" s="1"/>
  <c r="J400" i="14"/>
  <c r="L400" i="14" s="1"/>
  <c r="J399" i="14"/>
  <c r="L399" i="14" s="1"/>
  <c r="J398" i="14"/>
  <c r="L398" i="14" s="1"/>
  <c r="J397" i="14"/>
  <c r="L397" i="14" s="1"/>
  <c r="J396" i="14"/>
  <c r="L396" i="14" s="1"/>
  <c r="J395" i="14"/>
  <c r="L395" i="14" s="1"/>
  <c r="J394" i="14"/>
  <c r="L394" i="14" s="1"/>
  <c r="J393" i="14"/>
  <c r="L393" i="14" s="1"/>
  <c r="J392" i="14"/>
  <c r="L392" i="14" s="1"/>
  <c r="J391" i="14"/>
  <c r="L391" i="14" s="1"/>
  <c r="J387" i="14"/>
  <c r="L387" i="14" s="1"/>
  <c r="J386" i="14"/>
  <c r="L386" i="14" s="1"/>
  <c r="J385" i="14"/>
  <c r="L385" i="14" s="1"/>
  <c r="J384" i="14"/>
  <c r="L384" i="14" s="1"/>
  <c r="J383" i="14"/>
  <c r="L383" i="14" s="1"/>
  <c r="J382" i="14"/>
  <c r="L382" i="14" s="1"/>
  <c r="J381" i="14"/>
  <c r="L381" i="14" s="1"/>
  <c r="J380" i="14"/>
  <c r="L380" i="14" s="1"/>
  <c r="J379" i="14"/>
  <c r="L379" i="14" s="1"/>
  <c r="J378" i="14"/>
  <c r="L378" i="14" s="1"/>
  <c r="J377" i="14"/>
  <c r="L377" i="14" s="1"/>
  <c r="J376" i="14"/>
  <c r="L376" i="14" s="1"/>
  <c r="J375" i="14"/>
  <c r="L375" i="14" s="1"/>
  <c r="J374" i="14"/>
  <c r="L374" i="14" s="1"/>
  <c r="J373" i="14"/>
  <c r="L373" i="14" s="1"/>
  <c r="J372" i="14"/>
  <c r="L372" i="14" s="1"/>
  <c r="J371" i="14"/>
  <c r="L371" i="14" s="1"/>
  <c r="J367" i="14"/>
  <c r="L367" i="14" s="1"/>
  <c r="J366" i="14"/>
  <c r="L366" i="14" s="1"/>
  <c r="J365" i="14"/>
  <c r="L365" i="14" s="1"/>
  <c r="J364" i="14"/>
  <c r="L364" i="14" s="1"/>
  <c r="J363" i="14"/>
  <c r="L363" i="14" s="1"/>
  <c r="J362" i="14"/>
  <c r="L362" i="14" s="1"/>
  <c r="J361" i="14"/>
  <c r="L361" i="14" s="1"/>
  <c r="J360" i="14"/>
  <c r="L360" i="14" s="1"/>
  <c r="J359" i="14"/>
  <c r="L359" i="14" s="1"/>
  <c r="J358" i="14"/>
  <c r="L358" i="14" s="1"/>
  <c r="J357" i="14"/>
  <c r="L357" i="14" s="1"/>
  <c r="J356" i="14"/>
  <c r="L356" i="14" s="1"/>
  <c r="J355" i="14"/>
  <c r="L355" i="14" s="1"/>
  <c r="J354" i="14"/>
  <c r="L354" i="14" s="1"/>
  <c r="J353" i="14"/>
  <c r="L353" i="14" s="1"/>
  <c r="J352" i="14"/>
  <c r="L352" i="14" s="1"/>
  <c r="J351" i="14"/>
  <c r="L351" i="14" s="1"/>
  <c r="J347" i="14"/>
  <c r="L347" i="14" s="1"/>
  <c r="J346" i="14"/>
  <c r="L346" i="14" s="1"/>
  <c r="J345" i="14"/>
  <c r="L345" i="14" s="1"/>
  <c r="J344" i="14"/>
  <c r="L344" i="14" s="1"/>
  <c r="J343" i="14"/>
  <c r="L343" i="14" s="1"/>
  <c r="J342" i="14"/>
  <c r="L342" i="14" s="1"/>
  <c r="J341" i="14"/>
  <c r="L341" i="14" s="1"/>
  <c r="J340" i="14"/>
  <c r="L340" i="14" s="1"/>
  <c r="J339" i="14"/>
  <c r="L339" i="14" s="1"/>
  <c r="J338" i="14"/>
  <c r="L338" i="14" s="1"/>
  <c r="J337" i="14"/>
  <c r="L337" i="14" s="1"/>
  <c r="J336" i="14"/>
  <c r="L336" i="14" s="1"/>
  <c r="J335" i="14"/>
  <c r="L335" i="14" s="1"/>
  <c r="J334" i="14"/>
  <c r="L334" i="14" s="1"/>
  <c r="J333" i="14"/>
  <c r="L333" i="14" s="1"/>
  <c r="J332" i="14"/>
  <c r="L332" i="14" s="1"/>
  <c r="J331" i="14"/>
  <c r="L331" i="14" s="1"/>
  <c r="J327" i="14"/>
  <c r="L327" i="14" s="1"/>
  <c r="J326" i="14"/>
  <c r="L326" i="14" s="1"/>
  <c r="J325" i="14"/>
  <c r="L325" i="14" s="1"/>
  <c r="J324" i="14"/>
  <c r="L324" i="14" s="1"/>
  <c r="J323" i="14"/>
  <c r="L323" i="14" s="1"/>
  <c r="J322" i="14"/>
  <c r="L322" i="14" s="1"/>
  <c r="J321" i="14"/>
  <c r="L321" i="14" s="1"/>
  <c r="J320" i="14"/>
  <c r="L320" i="14" s="1"/>
  <c r="J319" i="14"/>
  <c r="L319" i="14" s="1"/>
  <c r="J318" i="14"/>
  <c r="L318" i="14" s="1"/>
  <c r="J317" i="14"/>
  <c r="L317" i="14" s="1"/>
  <c r="J316" i="14"/>
  <c r="L316" i="14" s="1"/>
  <c r="J315" i="14"/>
  <c r="L315" i="14" s="1"/>
  <c r="J314" i="14"/>
  <c r="L314" i="14" s="1"/>
  <c r="J313" i="14"/>
  <c r="L313" i="14" s="1"/>
  <c r="J312" i="14"/>
  <c r="L312" i="14" s="1"/>
  <c r="J311" i="14"/>
  <c r="L311" i="14" s="1"/>
  <c r="J307" i="14"/>
  <c r="L307" i="14" s="1"/>
  <c r="J306" i="14"/>
  <c r="L306" i="14" s="1"/>
  <c r="J305" i="14"/>
  <c r="L305" i="14" s="1"/>
  <c r="J304" i="14"/>
  <c r="L304" i="14" s="1"/>
  <c r="J303" i="14"/>
  <c r="L303" i="14" s="1"/>
  <c r="J302" i="14"/>
  <c r="L302" i="14" s="1"/>
  <c r="J301" i="14"/>
  <c r="L301" i="14" s="1"/>
  <c r="J300" i="14"/>
  <c r="L300" i="14" s="1"/>
  <c r="J299" i="14"/>
  <c r="L299" i="14" s="1"/>
  <c r="J298" i="14"/>
  <c r="L298" i="14" s="1"/>
  <c r="J297" i="14"/>
  <c r="L297" i="14" s="1"/>
  <c r="J296" i="14"/>
  <c r="L296" i="14" s="1"/>
  <c r="J295" i="14"/>
  <c r="L295" i="14" s="1"/>
  <c r="J294" i="14"/>
  <c r="L294" i="14" s="1"/>
  <c r="J293" i="14"/>
  <c r="L293" i="14" s="1"/>
  <c r="J292" i="14"/>
  <c r="L292" i="14" s="1"/>
  <c r="J291" i="14"/>
  <c r="L291" i="14" s="1"/>
  <c r="J287" i="14"/>
  <c r="L287" i="14" s="1"/>
  <c r="J286" i="14"/>
  <c r="L286" i="14" s="1"/>
  <c r="J285" i="14"/>
  <c r="L285" i="14" s="1"/>
  <c r="J284" i="14"/>
  <c r="L284" i="14" s="1"/>
  <c r="J283" i="14"/>
  <c r="L283" i="14" s="1"/>
  <c r="J282" i="14"/>
  <c r="L282" i="14" s="1"/>
  <c r="J281" i="14"/>
  <c r="L281" i="14" s="1"/>
  <c r="J280" i="14"/>
  <c r="L280" i="14" s="1"/>
  <c r="J279" i="14"/>
  <c r="L279" i="14" s="1"/>
  <c r="J278" i="14"/>
  <c r="L278" i="14" s="1"/>
  <c r="J277" i="14"/>
  <c r="L277" i="14" s="1"/>
  <c r="J276" i="14"/>
  <c r="L276" i="14" s="1"/>
  <c r="J275" i="14"/>
  <c r="L275" i="14" s="1"/>
  <c r="J274" i="14"/>
  <c r="L274" i="14" s="1"/>
  <c r="J273" i="14"/>
  <c r="L273" i="14" s="1"/>
  <c r="J272" i="14"/>
  <c r="L272" i="14" s="1"/>
  <c r="J271" i="14"/>
  <c r="L271" i="14" s="1"/>
  <c r="J267" i="14"/>
  <c r="L267" i="14" s="1"/>
  <c r="J266" i="14"/>
  <c r="L266" i="14" s="1"/>
  <c r="J265" i="14"/>
  <c r="L265" i="14" s="1"/>
  <c r="J264" i="14"/>
  <c r="L264" i="14" s="1"/>
  <c r="J263" i="14"/>
  <c r="L263" i="14" s="1"/>
  <c r="J262" i="14"/>
  <c r="L262" i="14" s="1"/>
  <c r="J261" i="14"/>
  <c r="L261" i="14" s="1"/>
  <c r="J260" i="14"/>
  <c r="L260" i="14" s="1"/>
  <c r="J259" i="14"/>
  <c r="L259" i="14" s="1"/>
  <c r="J258" i="14"/>
  <c r="L258" i="14" s="1"/>
  <c r="J257" i="14"/>
  <c r="L257" i="14" s="1"/>
  <c r="J256" i="14"/>
  <c r="L256" i="14" s="1"/>
  <c r="J255" i="14"/>
  <c r="L255" i="14" s="1"/>
  <c r="J254" i="14"/>
  <c r="L254" i="14" s="1"/>
  <c r="J253" i="14"/>
  <c r="L253" i="14" s="1"/>
  <c r="J252" i="14"/>
  <c r="L252" i="14" s="1"/>
  <c r="J251" i="14"/>
  <c r="L251" i="14" s="1"/>
  <c r="J247" i="14"/>
  <c r="L247" i="14" s="1"/>
  <c r="J246" i="14"/>
  <c r="L246" i="14" s="1"/>
  <c r="J245" i="14"/>
  <c r="L245" i="14" s="1"/>
  <c r="J244" i="14"/>
  <c r="L244" i="14" s="1"/>
  <c r="J243" i="14"/>
  <c r="L243" i="14" s="1"/>
  <c r="J242" i="14"/>
  <c r="L242" i="14" s="1"/>
  <c r="J241" i="14"/>
  <c r="L241" i="14" s="1"/>
  <c r="J240" i="14"/>
  <c r="L240" i="14" s="1"/>
  <c r="J239" i="14"/>
  <c r="L239" i="14" s="1"/>
  <c r="J238" i="14"/>
  <c r="L238" i="14" s="1"/>
  <c r="J237" i="14"/>
  <c r="L237" i="14" s="1"/>
  <c r="J236" i="14"/>
  <c r="L236" i="14" s="1"/>
  <c r="J235" i="14"/>
  <c r="L235" i="14" s="1"/>
  <c r="J234" i="14"/>
  <c r="L234" i="14" s="1"/>
  <c r="J233" i="14"/>
  <c r="L233" i="14" s="1"/>
  <c r="J232" i="14"/>
  <c r="L232" i="14" s="1"/>
  <c r="J231" i="14"/>
  <c r="L231" i="14" s="1"/>
  <c r="J227" i="14"/>
  <c r="L227" i="14" s="1"/>
  <c r="J226" i="14"/>
  <c r="L226" i="14" s="1"/>
  <c r="J225" i="14"/>
  <c r="L225" i="14" s="1"/>
  <c r="J224" i="14"/>
  <c r="L224" i="14" s="1"/>
  <c r="J223" i="14"/>
  <c r="L223" i="14" s="1"/>
  <c r="J222" i="14"/>
  <c r="L222" i="14" s="1"/>
  <c r="J221" i="14"/>
  <c r="L221" i="14" s="1"/>
  <c r="J220" i="14"/>
  <c r="L220" i="14" s="1"/>
  <c r="J219" i="14"/>
  <c r="L219" i="14" s="1"/>
  <c r="J218" i="14"/>
  <c r="L218" i="14" s="1"/>
  <c r="J217" i="14"/>
  <c r="L217" i="14" s="1"/>
  <c r="J216" i="14"/>
  <c r="L216" i="14" s="1"/>
  <c r="J215" i="14"/>
  <c r="L215" i="14" s="1"/>
  <c r="J214" i="14"/>
  <c r="L214" i="14" s="1"/>
  <c r="J213" i="14"/>
  <c r="L213" i="14" s="1"/>
  <c r="J212" i="14"/>
  <c r="L212" i="14" s="1"/>
  <c r="J211" i="14"/>
  <c r="L211" i="14" s="1"/>
  <c r="J207" i="14"/>
  <c r="L207" i="14" s="1"/>
  <c r="J206" i="14"/>
  <c r="L206" i="14" s="1"/>
  <c r="J205" i="14"/>
  <c r="L205" i="14" s="1"/>
  <c r="J204" i="14"/>
  <c r="L204" i="14" s="1"/>
  <c r="J203" i="14"/>
  <c r="L203" i="14" s="1"/>
  <c r="J202" i="14"/>
  <c r="L202" i="14" s="1"/>
  <c r="J201" i="14"/>
  <c r="L201" i="14" s="1"/>
  <c r="J200" i="14"/>
  <c r="L200" i="14" s="1"/>
  <c r="J199" i="14"/>
  <c r="L199" i="14" s="1"/>
  <c r="J198" i="14"/>
  <c r="L198" i="14" s="1"/>
  <c r="J197" i="14"/>
  <c r="L197" i="14" s="1"/>
  <c r="J196" i="14"/>
  <c r="L196" i="14" s="1"/>
  <c r="J195" i="14"/>
  <c r="L195" i="14" s="1"/>
  <c r="J194" i="14"/>
  <c r="L194" i="14" s="1"/>
  <c r="J193" i="14"/>
  <c r="L193" i="14" s="1"/>
  <c r="J192" i="14"/>
  <c r="L192" i="14" s="1"/>
  <c r="J191" i="14"/>
  <c r="L191" i="14" s="1"/>
  <c r="J187" i="14"/>
  <c r="L187" i="14" s="1"/>
  <c r="J186" i="14"/>
  <c r="L186" i="14" s="1"/>
  <c r="J185" i="14"/>
  <c r="L185" i="14" s="1"/>
  <c r="J184" i="14"/>
  <c r="L184" i="14" s="1"/>
  <c r="J183" i="14"/>
  <c r="L183" i="14" s="1"/>
  <c r="J182" i="14"/>
  <c r="L182" i="14" s="1"/>
  <c r="J181" i="14"/>
  <c r="L181" i="14" s="1"/>
  <c r="J180" i="14"/>
  <c r="L180" i="14" s="1"/>
  <c r="J179" i="14"/>
  <c r="L179" i="14" s="1"/>
  <c r="J178" i="14"/>
  <c r="L178" i="14" s="1"/>
  <c r="J177" i="14"/>
  <c r="L177" i="14" s="1"/>
  <c r="J176" i="14"/>
  <c r="L176" i="14" s="1"/>
  <c r="J175" i="14"/>
  <c r="L175" i="14" s="1"/>
  <c r="J174" i="14"/>
  <c r="L174" i="14" s="1"/>
  <c r="J173" i="14"/>
  <c r="L173" i="14" s="1"/>
  <c r="J172" i="14"/>
  <c r="L172" i="14" s="1"/>
  <c r="J171" i="14"/>
  <c r="L171" i="14" s="1"/>
  <c r="J167" i="14"/>
  <c r="L167" i="14" s="1"/>
  <c r="J166" i="14"/>
  <c r="L166" i="14" s="1"/>
  <c r="J165" i="14"/>
  <c r="L165" i="14" s="1"/>
  <c r="J164" i="14"/>
  <c r="L164" i="14" s="1"/>
  <c r="J163" i="14"/>
  <c r="L163" i="14" s="1"/>
  <c r="J162" i="14"/>
  <c r="L162" i="14" s="1"/>
  <c r="J161" i="14"/>
  <c r="L161" i="14" s="1"/>
  <c r="J160" i="14"/>
  <c r="L160" i="14" s="1"/>
  <c r="J159" i="14"/>
  <c r="L159" i="14" s="1"/>
  <c r="J158" i="14"/>
  <c r="L158" i="14" s="1"/>
  <c r="J157" i="14"/>
  <c r="L157" i="14" s="1"/>
  <c r="J156" i="14"/>
  <c r="L156" i="14" s="1"/>
  <c r="J155" i="14"/>
  <c r="L155" i="14" s="1"/>
  <c r="J154" i="14"/>
  <c r="L154" i="14" s="1"/>
  <c r="J153" i="14"/>
  <c r="L153" i="14" s="1"/>
  <c r="J152" i="14"/>
  <c r="L152" i="14" s="1"/>
  <c r="J151" i="14"/>
  <c r="L151" i="14" s="1"/>
  <c r="J147" i="14"/>
  <c r="L147" i="14" s="1"/>
  <c r="J146" i="14"/>
  <c r="L146" i="14" s="1"/>
  <c r="J145" i="14"/>
  <c r="L145" i="14" s="1"/>
  <c r="J144" i="14"/>
  <c r="L144" i="14" s="1"/>
  <c r="J143" i="14"/>
  <c r="L143" i="14" s="1"/>
  <c r="J142" i="14"/>
  <c r="L142" i="14" s="1"/>
  <c r="J141" i="14"/>
  <c r="L141" i="14" s="1"/>
  <c r="J140" i="14"/>
  <c r="L140" i="14" s="1"/>
  <c r="J139" i="14"/>
  <c r="L139" i="14" s="1"/>
  <c r="J138" i="14"/>
  <c r="L138" i="14" s="1"/>
  <c r="J137" i="14"/>
  <c r="L137" i="14" s="1"/>
  <c r="J136" i="14"/>
  <c r="L136" i="14" s="1"/>
  <c r="J135" i="14"/>
  <c r="L135" i="14" s="1"/>
  <c r="J134" i="14"/>
  <c r="L134" i="14" s="1"/>
  <c r="J133" i="14"/>
  <c r="L133" i="14" s="1"/>
  <c r="J132" i="14"/>
  <c r="L132" i="14" s="1"/>
  <c r="J131" i="14"/>
  <c r="L131" i="14" s="1"/>
  <c r="J127" i="14"/>
  <c r="L127" i="14" s="1"/>
  <c r="J126" i="14"/>
  <c r="L126" i="14" s="1"/>
  <c r="J125" i="14"/>
  <c r="L125" i="14" s="1"/>
  <c r="J124" i="14"/>
  <c r="L124" i="14" s="1"/>
  <c r="J123" i="14"/>
  <c r="L123" i="14" s="1"/>
  <c r="J122" i="14"/>
  <c r="L122" i="14" s="1"/>
  <c r="J121" i="14"/>
  <c r="L121" i="14" s="1"/>
  <c r="J120" i="14"/>
  <c r="L120" i="14" s="1"/>
  <c r="J119" i="14"/>
  <c r="L119" i="14" s="1"/>
  <c r="J118" i="14"/>
  <c r="L118" i="14" s="1"/>
  <c r="J117" i="14"/>
  <c r="L117" i="14" s="1"/>
  <c r="J116" i="14"/>
  <c r="L116" i="14" s="1"/>
  <c r="J115" i="14"/>
  <c r="L115" i="14" s="1"/>
  <c r="J114" i="14"/>
  <c r="L114" i="14" s="1"/>
  <c r="J113" i="14"/>
  <c r="L113" i="14" s="1"/>
  <c r="J112" i="14"/>
  <c r="L112" i="14" s="1"/>
  <c r="J111" i="14"/>
  <c r="L111" i="14" s="1"/>
  <c r="J107" i="14"/>
  <c r="L107" i="14" s="1"/>
  <c r="J106" i="14"/>
  <c r="L106" i="14" s="1"/>
  <c r="J105" i="14"/>
  <c r="L105" i="14" s="1"/>
  <c r="J104" i="14"/>
  <c r="L104" i="14" s="1"/>
  <c r="J103" i="14"/>
  <c r="L103" i="14" s="1"/>
  <c r="J102" i="14"/>
  <c r="L102" i="14" s="1"/>
  <c r="J101" i="14"/>
  <c r="L101" i="14" s="1"/>
  <c r="J100" i="14"/>
  <c r="L100" i="14" s="1"/>
  <c r="J99" i="14"/>
  <c r="L99" i="14" s="1"/>
  <c r="J98" i="14"/>
  <c r="L98" i="14" s="1"/>
  <c r="J97" i="14"/>
  <c r="L97" i="14" s="1"/>
  <c r="J96" i="14"/>
  <c r="L96" i="14" s="1"/>
  <c r="J95" i="14"/>
  <c r="L95" i="14" s="1"/>
  <c r="J94" i="14"/>
  <c r="L94" i="14" s="1"/>
  <c r="J93" i="14"/>
  <c r="L93" i="14" s="1"/>
  <c r="J92" i="14"/>
  <c r="L92" i="14" s="1"/>
  <c r="J91" i="14"/>
  <c r="L91" i="14" s="1"/>
  <c r="J87" i="14"/>
  <c r="L87" i="14" s="1"/>
  <c r="J86" i="14"/>
  <c r="L86" i="14" s="1"/>
  <c r="J85" i="14"/>
  <c r="L85" i="14" s="1"/>
  <c r="J84" i="14"/>
  <c r="L84" i="14" s="1"/>
  <c r="J83" i="14"/>
  <c r="L83" i="14" s="1"/>
  <c r="J82" i="14"/>
  <c r="L82" i="14" s="1"/>
  <c r="J81" i="14"/>
  <c r="L81" i="14" s="1"/>
  <c r="J80" i="14"/>
  <c r="L80" i="14" s="1"/>
  <c r="J79" i="14"/>
  <c r="L79" i="14" s="1"/>
  <c r="J78" i="14"/>
  <c r="L78" i="14" s="1"/>
  <c r="J77" i="14"/>
  <c r="L77" i="14" s="1"/>
  <c r="J76" i="14"/>
  <c r="L76" i="14" s="1"/>
  <c r="J75" i="14"/>
  <c r="L75" i="14" s="1"/>
  <c r="J74" i="14"/>
  <c r="L74" i="14" s="1"/>
  <c r="J73" i="14"/>
  <c r="L73" i="14" s="1"/>
  <c r="J72" i="14"/>
  <c r="L72" i="14" s="1"/>
  <c r="J71" i="14"/>
  <c r="L71" i="14" s="1"/>
  <c r="J67" i="14"/>
  <c r="L67" i="14" s="1"/>
  <c r="J66" i="14"/>
  <c r="L66" i="14" s="1"/>
  <c r="J65" i="14"/>
  <c r="L65" i="14" s="1"/>
  <c r="J64" i="14"/>
  <c r="L64" i="14" s="1"/>
  <c r="J63" i="14"/>
  <c r="L63" i="14" s="1"/>
  <c r="J62" i="14"/>
  <c r="L62" i="14" s="1"/>
  <c r="J61" i="14"/>
  <c r="L61" i="14" s="1"/>
  <c r="J60" i="14"/>
  <c r="L60" i="14" s="1"/>
  <c r="J59" i="14"/>
  <c r="L59" i="14" s="1"/>
  <c r="J58" i="14"/>
  <c r="L58" i="14" s="1"/>
  <c r="J57" i="14"/>
  <c r="L57" i="14" s="1"/>
  <c r="J56" i="14"/>
  <c r="L56" i="14" s="1"/>
  <c r="J55" i="14"/>
  <c r="L55" i="14" s="1"/>
  <c r="J54" i="14"/>
  <c r="L54" i="14" s="1"/>
  <c r="J53" i="14"/>
  <c r="L53" i="14" s="1"/>
  <c r="J52" i="14"/>
  <c r="L52" i="14" s="1"/>
  <c r="J51" i="14"/>
  <c r="L51" i="14" s="1"/>
  <c r="J47" i="14"/>
  <c r="L47" i="14" s="1"/>
  <c r="J46" i="14"/>
  <c r="L46" i="14" s="1"/>
  <c r="J45" i="14"/>
  <c r="L45" i="14" s="1"/>
  <c r="J44" i="14"/>
  <c r="L44" i="14" s="1"/>
  <c r="J43" i="14"/>
  <c r="L43" i="14" s="1"/>
  <c r="J42" i="14"/>
  <c r="L42" i="14" s="1"/>
  <c r="J41" i="14"/>
  <c r="L41" i="14" s="1"/>
  <c r="J40" i="14"/>
  <c r="L40" i="14" s="1"/>
  <c r="J39" i="14"/>
  <c r="L39" i="14" s="1"/>
  <c r="J38" i="14"/>
  <c r="L38" i="14" s="1"/>
  <c r="J37" i="14"/>
  <c r="L37" i="14" s="1"/>
  <c r="J36" i="14"/>
  <c r="L36" i="14" s="1"/>
  <c r="J35" i="14"/>
  <c r="L35" i="14" s="1"/>
  <c r="J34" i="14"/>
  <c r="L34" i="14" s="1"/>
  <c r="J33" i="14"/>
  <c r="L33" i="14" s="1"/>
  <c r="J32" i="14"/>
  <c r="L32" i="14" s="1"/>
  <c r="J31" i="14"/>
  <c r="L31" i="14" s="1"/>
  <c r="J27" i="14"/>
  <c r="L27" i="14" s="1"/>
  <c r="J26" i="14"/>
  <c r="L26" i="14" s="1"/>
  <c r="J25" i="14"/>
  <c r="L25" i="14" s="1"/>
  <c r="J24" i="14"/>
  <c r="L24" i="14" s="1"/>
  <c r="J23" i="14"/>
  <c r="L23" i="14" s="1"/>
  <c r="J22" i="14"/>
  <c r="L22" i="14" s="1"/>
  <c r="J21" i="14"/>
  <c r="L21" i="14" s="1"/>
  <c r="J20" i="14"/>
  <c r="L20" i="14" s="1"/>
  <c r="J19" i="14"/>
  <c r="L19" i="14" s="1"/>
  <c r="J18" i="14"/>
  <c r="L18" i="14" s="1"/>
  <c r="J17" i="14"/>
  <c r="L17" i="14" s="1"/>
  <c r="J16" i="14"/>
  <c r="L16" i="14" s="1"/>
  <c r="J15" i="14"/>
  <c r="L15" i="14" s="1"/>
  <c r="J14" i="14"/>
  <c r="L14" i="14" s="1"/>
  <c r="J13" i="14"/>
  <c r="L13" i="14" s="1"/>
  <c r="J12" i="14"/>
  <c r="L12" i="14" s="1"/>
  <c r="J11" i="14"/>
  <c r="L11" i="14" s="1"/>
  <c r="G67" i="14"/>
  <c r="F67" i="14"/>
  <c r="E67" i="14"/>
  <c r="G66" i="14"/>
  <c r="F66" i="14"/>
  <c r="E66" i="14"/>
  <c r="G65" i="14"/>
  <c r="F65" i="14"/>
  <c r="E65" i="14"/>
  <c r="G64" i="14"/>
  <c r="F64" i="14"/>
  <c r="E64" i="14"/>
  <c r="G63" i="14"/>
  <c r="F63" i="14"/>
  <c r="E63" i="14"/>
  <c r="G62" i="14"/>
  <c r="F62" i="14"/>
  <c r="E62" i="14"/>
  <c r="G61" i="14"/>
  <c r="F61" i="14"/>
  <c r="E61" i="14"/>
  <c r="G60" i="14"/>
  <c r="F60" i="14"/>
  <c r="E60" i="14"/>
  <c r="G59" i="14"/>
  <c r="F59" i="14"/>
  <c r="E59" i="14"/>
  <c r="G58" i="14"/>
  <c r="F58" i="14"/>
  <c r="E58" i="14"/>
  <c r="G57" i="14"/>
  <c r="F57" i="14"/>
  <c r="E57" i="14"/>
  <c r="G56" i="14"/>
  <c r="F56" i="14"/>
  <c r="E56" i="14"/>
  <c r="G55" i="14"/>
  <c r="F55" i="14"/>
  <c r="E55" i="14"/>
  <c r="G54" i="14"/>
  <c r="F54" i="14"/>
  <c r="E54" i="14"/>
  <c r="G53" i="14"/>
  <c r="F53" i="14"/>
  <c r="E53" i="14"/>
  <c r="G52" i="14"/>
  <c r="F52" i="14"/>
  <c r="E52" i="14"/>
  <c r="G51" i="14"/>
  <c r="F51" i="14"/>
  <c r="E51" i="14"/>
  <c r="G50" i="14"/>
  <c r="F50" i="14"/>
  <c r="E50" i="14"/>
  <c r="G49" i="14"/>
  <c r="F49" i="14"/>
  <c r="E49" i="14"/>
  <c r="G48" i="14"/>
  <c r="F48" i="14"/>
  <c r="E48" i="14"/>
  <c r="G47" i="14"/>
  <c r="F47" i="14"/>
  <c r="E47" i="14"/>
  <c r="G46" i="14"/>
  <c r="F46" i="14"/>
  <c r="E46" i="14"/>
  <c r="G45" i="14"/>
  <c r="F45" i="14"/>
  <c r="E45" i="14"/>
  <c r="G44" i="14"/>
  <c r="F44" i="14"/>
  <c r="E44" i="14"/>
  <c r="G43" i="14"/>
  <c r="F43" i="14"/>
  <c r="E43" i="14"/>
  <c r="G42" i="14"/>
  <c r="F42" i="14"/>
  <c r="E42" i="14"/>
  <c r="G41" i="14"/>
  <c r="F41" i="14"/>
  <c r="E41" i="14"/>
  <c r="G40" i="14"/>
  <c r="F40" i="14"/>
  <c r="E40" i="14"/>
  <c r="G39" i="14"/>
  <c r="F39" i="14"/>
  <c r="E39" i="14"/>
  <c r="G38" i="14"/>
  <c r="F38" i="14"/>
  <c r="E38" i="14"/>
  <c r="G37" i="14"/>
  <c r="F37" i="14"/>
  <c r="E37" i="14"/>
  <c r="G36" i="14"/>
  <c r="F36" i="14"/>
  <c r="E36" i="14"/>
  <c r="G35" i="14"/>
  <c r="F35" i="14"/>
  <c r="E35" i="14"/>
  <c r="G34" i="14"/>
  <c r="F34" i="14"/>
  <c r="E34" i="14"/>
  <c r="G33" i="14"/>
  <c r="F33" i="14"/>
  <c r="E33" i="14"/>
  <c r="G32" i="14"/>
  <c r="F32" i="14"/>
  <c r="E32" i="14"/>
  <c r="G31" i="14"/>
  <c r="F31" i="14"/>
  <c r="E31" i="14"/>
  <c r="G30" i="14"/>
  <c r="F30" i="14"/>
  <c r="E30" i="14"/>
  <c r="G29" i="14"/>
  <c r="F29" i="14"/>
  <c r="E29" i="14"/>
  <c r="G28" i="14"/>
  <c r="F28" i="14"/>
  <c r="E28" i="14"/>
  <c r="G27" i="14"/>
  <c r="F27" i="14"/>
  <c r="E27" i="14"/>
  <c r="G26" i="14"/>
  <c r="F26" i="14"/>
  <c r="E26" i="14"/>
  <c r="G25" i="14"/>
  <c r="F25" i="14"/>
  <c r="E25" i="14"/>
  <c r="G24" i="14"/>
  <c r="F24" i="14"/>
  <c r="E24" i="14"/>
  <c r="G23" i="14"/>
  <c r="F23" i="14"/>
  <c r="E23" i="14"/>
  <c r="G22" i="14"/>
  <c r="F22" i="14"/>
  <c r="E22" i="14"/>
  <c r="G21" i="14"/>
  <c r="F21" i="14"/>
  <c r="E21" i="14"/>
  <c r="G20" i="14"/>
  <c r="F20" i="14"/>
  <c r="E20" i="14"/>
  <c r="G19" i="14"/>
  <c r="F19" i="14"/>
  <c r="E19" i="14"/>
  <c r="G18" i="14"/>
  <c r="F18" i="14"/>
  <c r="E18" i="14"/>
  <c r="G17" i="14"/>
  <c r="F17" i="14"/>
  <c r="E17" i="14"/>
  <c r="G16" i="14"/>
  <c r="F16" i="14"/>
  <c r="E16" i="14"/>
  <c r="G15" i="14"/>
  <c r="F15" i="14"/>
  <c r="E15" i="14"/>
  <c r="G14" i="14"/>
  <c r="F14" i="14"/>
  <c r="E14" i="14"/>
  <c r="G13" i="14"/>
  <c r="F13" i="14"/>
  <c r="E13" i="14"/>
  <c r="G12" i="14"/>
  <c r="F12" i="14"/>
  <c r="E12" i="14"/>
  <c r="G11" i="14"/>
  <c r="F11" i="14"/>
  <c r="E11" i="14"/>
  <c r="G10" i="14"/>
  <c r="F10" i="14"/>
  <c r="E10" i="14"/>
  <c r="G9" i="14"/>
  <c r="F9" i="14"/>
  <c r="E9" i="14"/>
  <c r="G8" i="14"/>
  <c r="F8" i="14"/>
  <c r="E8" i="14"/>
  <c r="I89" i="11" l="1"/>
  <c r="K89" i="11" s="1"/>
  <c r="J92" i="11"/>
  <c r="I71" i="11"/>
  <c r="K71" i="11" s="1"/>
  <c r="I95" i="11"/>
  <c r="K95" i="11" s="1"/>
  <c r="J74" i="11"/>
  <c r="I77" i="11"/>
  <c r="K77" i="11" s="1"/>
  <c r="J80" i="11"/>
  <c r="I83" i="11"/>
  <c r="K83" i="11" s="1"/>
  <c r="J86" i="11"/>
  <c r="L86" i="11" s="1"/>
  <c r="T14" i="7"/>
  <c r="T15" i="7"/>
  <c r="T34" i="7"/>
  <c r="T16" i="7"/>
  <c r="T35" i="7"/>
  <c r="T17" i="7"/>
  <c r="T36" i="7"/>
  <c r="T18" i="7"/>
  <c r="T19" i="7"/>
  <c r="T20" i="7"/>
  <c r="T21" i="7"/>
  <c r="T22" i="7"/>
  <c r="T23" i="7"/>
  <c r="T8" i="7"/>
  <c r="T24" i="7"/>
  <c r="T9" i="7"/>
  <c r="T25" i="7"/>
  <c r="T28" i="7"/>
  <c r="T10" i="7"/>
  <c r="T26" i="7"/>
  <c r="T11" i="7"/>
  <c r="T27" i="7"/>
  <c r="T30" i="7"/>
  <c r="T12" i="7"/>
  <c r="T31" i="7"/>
  <c r="T13" i="7"/>
  <c r="T32" i="7"/>
  <c r="L92" i="11"/>
  <c r="G92" i="11"/>
  <c r="H92" i="11"/>
  <c r="H74" i="11"/>
  <c r="L74" i="11"/>
  <c r="G74" i="11"/>
  <c r="G80" i="11"/>
  <c r="H80" i="11"/>
  <c r="L80" i="11"/>
  <c r="H11" i="14"/>
  <c r="C11" i="14" s="1"/>
  <c r="H19" i="14"/>
  <c r="C19" i="14" s="1"/>
  <c r="H15" i="14"/>
  <c r="C15" i="14" s="1"/>
  <c r="H23" i="14"/>
  <c r="C23" i="14" s="1"/>
  <c r="BE4" i="5"/>
  <c r="BG4" i="5"/>
  <c r="BC4" i="5"/>
  <c r="BC5" i="5" s="1"/>
  <c r="BC6" i="5" s="1"/>
  <c r="T33" i="7"/>
  <c r="T29" i="7"/>
  <c r="T37" i="7"/>
  <c r="AL67" i="5"/>
  <c r="AN63" i="5"/>
  <c r="AR63" i="5" s="1"/>
  <c r="D68" i="11" s="1"/>
  <c r="AL68" i="5"/>
  <c r="AL64" i="5"/>
  <c r="AL65" i="5"/>
  <c r="B69" i="11"/>
  <c r="B70" i="11"/>
  <c r="B72" i="11"/>
  <c r="B73" i="11"/>
  <c r="J71" i="11"/>
  <c r="J77" i="11"/>
  <c r="J83" i="11"/>
  <c r="J89" i="11"/>
  <c r="J95" i="11"/>
  <c r="I74" i="11"/>
  <c r="K74" i="11" s="1"/>
  <c r="I80" i="11"/>
  <c r="K80" i="11" s="1"/>
  <c r="I86" i="11"/>
  <c r="K86" i="11" s="1"/>
  <c r="I92" i="11"/>
  <c r="K92" i="11" s="1"/>
  <c r="H10" i="14"/>
  <c r="C10" i="14" s="1"/>
  <c r="H14" i="14"/>
  <c r="C14" i="14" s="1"/>
  <c r="H22" i="14"/>
  <c r="C22" i="14" s="1"/>
  <c r="H26" i="14"/>
  <c r="C26" i="14" s="1"/>
  <c r="H18" i="14"/>
  <c r="C18" i="14" s="1"/>
  <c r="H27" i="14"/>
  <c r="C27" i="14" s="1"/>
  <c r="H8" i="14"/>
  <c r="C8" i="14" s="1"/>
  <c r="H12" i="14"/>
  <c r="C12" i="14" s="1"/>
  <c r="H20" i="14"/>
  <c r="C20" i="14" s="1"/>
  <c r="H24" i="14"/>
  <c r="C24" i="14" s="1"/>
  <c r="H16" i="14"/>
  <c r="C16" i="14" s="1"/>
  <c r="H9" i="14"/>
  <c r="C9" i="14" s="1"/>
  <c r="H13" i="14"/>
  <c r="C13" i="14" s="1"/>
  <c r="H17" i="14"/>
  <c r="C17" i="14" s="1"/>
  <c r="H21" i="14"/>
  <c r="C21" i="14" s="1"/>
  <c r="H25" i="14"/>
  <c r="C25" i="14" s="1"/>
  <c r="H33" i="14"/>
  <c r="C33" i="14" s="1"/>
  <c r="H49" i="14"/>
  <c r="C49" i="14" s="1"/>
  <c r="H65" i="14"/>
  <c r="C65" i="14" s="1"/>
  <c r="H32" i="14"/>
  <c r="C32" i="14" s="1"/>
  <c r="H48" i="14"/>
  <c r="C48" i="14" s="1"/>
  <c r="H64" i="14"/>
  <c r="C64" i="14" s="1"/>
  <c r="H28" i="14"/>
  <c r="H44" i="14"/>
  <c r="C44" i="14" s="1"/>
  <c r="H60" i="14"/>
  <c r="C60" i="14" s="1"/>
  <c r="H35" i="14"/>
  <c r="C35" i="14" s="1"/>
  <c r="H51" i="14"/>
  <c r="C51" i="14" s="1"/>
  <c r="H67" i="14"/>
  <c r="C67" i="14" s="1"/>
  <c r="H36" i="14"/>
  <c r="C36" i="14" s="1"/>
  <c r="H52" i="14"/>
  <c r="C52" i="14" s="1"/>
  <c r="H43" i="14"/>
  <c r="C43" i="14" s="1"/>
  <c r="H59" i="14"/>
  <c r="C59" i="14" s="1"/>
  <c r="H29" i="14"/>
  <c r="H45" i="14"/>
  <c r="C45" i="14" s="1"/>
  <c r="H61" i="14"/>
  <c r="C61" i="14" s="1"/>
  <c r="H37" i="14"/>
  <c r="C37" i="14" s="1"/>
  <c r="H53" i="14"/>
  <c r="C53" i="14" s="1"/>
  <c r="H38" i="14"/>
  <c r="C38" i="14" s="1"/>
  <c r="H54" i="14"/>
  <c r="C54" i="14" s="1"/>
  <c r="H39" i="14"/>
  <c r="C39" i="14" s="1"/>
  <c r="H55" i="14"/>
  <c r="C55" i="14" s="1"/>
  <c r="H34" i="14"/>
  <c r="C34" i="14" s="1"/>
  <c r="H50" i="14"/>
  <c r="H66" i="14"/>
  <c r="C66" i="14" s="1"/>
  <c r="H40" i="14"/>
  <c r="C40" i="14" s="1"/>
  <c r="H56" i="14"/>
  <c r="C56" i="14" s="1"/>
  <c r="H30" i="14"/>
  <c r="H46" i="14"/>
  <c r="C46" i="14" s="1"/>
  <c r="H62" i="14"/>
  <c r="C62" i="14" s="1"/>
  <c r="H41" i="14"/>
  <c r="C41" i="14" s="1"/>
  <c r="H57" i="14"/>
  <c r="C57" i="14" s="1"/>
  <c r="H31" i="14"/>
  <c r="C31" i="14" s="1"/>
  <c r="H47" i="14"/>
  <c r="C47" i="14" s="1"/>
  <c r="H63" i="14"/>
  <c r="C63" i="14" s="1"/>
  <c r="H42" i="14"/>
  <c r="C42" i="14" s="1"/>
  <c r="H58" i="14"/>
  <c r="C58" i="14" s="1"/>
  <c r="G86" i="11" l="1"/>
  <c r="H86" i="11"/>
  <c r="L77" i="11"/>
  <c r="G77" i="11"/>
  <c r="H77" i="11"/>
  <c r="H71" i="11"/>
  <c r="L71" i="11"/>
  <c r="G71" i="11"/>
  <c r="L95" i="11"/>
  <c r="G95" i="11"/>
  <c r="H95" i="11"/>
  <c r="H89" i="11"/>
  <c r="L89" i="11"/>
  <c r="G89" i="11"/>
  <c r="H83" i="11"/>
  <c r="L83" i="11"/>
  <c r="G83" i="11"/>
  <c r="BC7" i="5"/>
  <c r="BC8" i="5" s="1"/>
  <c r="BC9" i="5" s="1"/>
  <c r="BE5" i="5"/>
  <c r="BG5" i="5"/>
  <c r="D3" i="7"/>
  <c r="J8" i="14"/>
  <c r="L8" i="14" s="1"/>
  <c r="J10" i="14"/>
  <c r="L10" i="14" s="1"/>
  <c r="J9" i="14"/>
  <c r="L9" i="14" s="1"/>
  <c r="AP63" i="5"/>
  <c r="AQ63" i="5"/>
  <c r="C68" i="11" s="1"/>
  <c r="AN65" i="5"/>
  <c r="AR65" i="5" s="1"/>
  <c r="D70" i="11" s="1"/>
  <c r="AN64" i="5"/>
  <c r="AR64" i="5" s="1"/>
  <c r="D69" i="11" s="1"/>
  <c r="AL71" i="5"/>
  <c r="B76" i="11"/>
  <c r="AN68" i="5"/>
  <c r="AR68" i="5" s="1"/>
  <c r="D73" i="11" s="1"/>
  <c r="M86" i="11"/>
  <c r="AL70" i="5"/>
  <c r="B75" i="11"/>
  <c r="AN67" i="5"/>
  <c r="AP67" i="5" s="1"/>
  <c r="M92" i="11"/>
  <c r="M80" i="11"/>
  <c r="M74" i="11"/>
  <c r="J49" i="14"/>
  <c r="L49" i="14" s="1"/>
  <c r="J48" i="14"/>
  <c r="L48" i="14" s="1"/>
  <c r="C28" i="14"/>
  <c r="J28" i="14"/>
  <c r="L28" i="14" s="1"/>
  <c r="C30" i="14"/>
  <c r="J30" i="14"/>
  <c r="L30" i="14" s="1"/>
  <c r="C29" i="14"/>
  <c r="J29" i="14"/>
  <c r="L29" i="14" s="1"/>
  <c r="C50" i="14"/>
  <c r="J50" i="14"/>
  <c r="L50" i="14" s="1"/>
  <c r="BG6" i="5" l="1"/>
  <c r="BC10" i="5"/>
  <c r="BE6" i="5"/>
  <c r="AR67" i="5"/>
  <c r="D72" i="11" s="1"/>
  <c r="AQ68" i="5"/>
  <c r="C73" i="11" s="1"/>
  <c r="AP65" i="5"/>
  <c r="AQ65" i="5"/>
  <c r="C70" i="11" s="1"/>
  <c r="AP68" i="5"/>
  <c r="J68" i="11"/>
  <c r="I68" i="11"/>
  <c r="K68" i="11" s="1"/>
  <c r="AL74" i="5"/>
  <c r="B79" i="11"/>
  <c r="AN71" i="5"/>
  <c r="AP71" i="5" s="1"/>
  <c r="AQ67" i="5"/>
  <c r="C72" i="11" s="1"/>
  <c r="AP64" i="5"/>
  <c r="AL73" i="5"/>
  <c r="B78" i="11"/>
  <c r="AQ64" i="5"/>
  <c r="C69" i="11" s="1"/>
  <c r="AN70" i="5"/>
  <c r="AQ70" i="5" s="1"/>
  <c r="C75" i="11" s="1"/>
  <c r="M77" i="11"/>
  <c r="M95" i="11"/>
  <c r="M89" i="11"/>
  <c r="M71" i="11"/>
  <c r="M83" i="11"/>
  <c r="G70" i="14"/>
  <c r="F70" i="14"/>
  <c r="E70" i="14"/>
  <c r="G112" i="14"/>
  <c r="F112" i="14"/>
  <c r="E112" i="14"/>
  <c r="G68" i="14"/>
  <c r="F68" i="14"/>
  <c r="E68" i="14"/>
  <c r="G84" i="14"/>
  <c r="F84" i="14"/>
  <c r="E84" i="14"/>
  <c r="G100" i="14"/>
  <c r="F100" i="14"/>
  <c r="E100" i="14"/>
  <c r="G116" i="14"/>
  <c r="F116" i="14"/>
  <c r="E116" i="14"/>
  <c r="G102" i="14"/>
  <c r="F102" i="14"/>
  <c r="E102" i="14"/>
  <c r="G71" i="14"/>
  <c r="F71" i="14"/>
  <c r="E71" i="14"/>
  <c r="G119" i="14"/>
  <c r="F119" i="14"/>
  <c r="E119" i="14"/>
  <c r="G72" i="14"/>
  <c r="F72" i="14"/>
  <c r="E72" i="14"/>
  <c r="G88" i="14"/>
  <c r="F88" i="14"/>
  <c r="E88" i="14"/>
  <c r="G104" i="14"/>
  <c r="F104" i="14"/>
  <c r="E104" i="14"/>
  <c r="G120" i="14"/>
  <c r="F120" i="14"/>
  <c r="E120" i="14"/>
  <c r="G103" i="14"/>
  <c r="F103" i="14"/>
  <c r="E103" i="14"/>
  <c r="G73" i="14"/>
  <c r="F73" i="14"/>
  <c r="E73" i="14"/>
  <c r="G89" i="14"/>
  <c r="F89" i="14"/>
  <c r="E89" i="14"/>
  <c r="G105" i="14"/>
  <c r="F105" i="14"/>
  <c r="E105" i="14"/>
  <c r="G121" i="14"/>
  <c r="F121" i="14"/>
  <c r="E121" i="14"/>
  <c r="G118" i="14"/>
  <c r="F118" i="14"/>
  <c r="E118" i="14"/>
  <c r="E106" i="14"/>
  <c r="G106" i="14"/>
  <c r="F106" i="14"/>
  <c r="E74" i="14"/>
  <c r="G74" i="14"/>
  <c r="F74" i="14"/>
  <c r="E90" i="14"/>
  <c r="G90" i="14"/>
  <c r="F90" i="14"/>
  <c r="E122" i="14"/>
  <c r="G122" i="14"/>
  <c r="F122" i="14"/>
  <c r="G75" i="14"/>
  <c r="F75" i="14"/>
  <c r="E75" i="14"/>
  <c r="G91" i="14"/>
  <c r="F91" i="14"/>
  <c r="E91" i="14"/>
  <c r="G107" i="14"/>
  <c r="F107" i="14"/>
  <c r="E107" i="14"/>
  <c r="G123" i="14"/>
  <c r="F123" i="14"/>
  <c r="E123" i="14"/>
  <c r="G76" i="14"/>
  <c r="F76" i="14"/>
  <c r="E76" i="14"/>
  <c r="G92" i="14"/>
  <c r="F92" i="14"/>
  <c r="E92" i="14"/>
  <c r="G108" i="14"/>
  <c r="F108" i="14"/>
  <c r="E108" i="14"/>
  <c r="G124" i="14"/>
  <c r="F124" i="14"/>
  <c r="E124" i="14"/>
  <c r="G85" i="14"/>
  <c r="F85" i="14"/>
  <c r="E85" i="14"/>
  <c r="G87" i="14"/>
  <c r="F87" i="14"/>
  <c r="E87" i="14"/>
  <c r="G77" i="14"/>
  <c r="F77" i="14"/>
  <c r="E77" i="14"/>
  <c r="G93" i="14"/>
  <c r="F93" i="14"/>
  <c r="E93" i="14"/>
  <c r="G109" i="14"/>
  <c r="F109" i="14"/>
  <c r="E109" i="14"/>
  <c r="G125" i="14"/>
  <c r="F125" i="14"/>
  <c r="E125" i="14"/>
  <c r="G78" i="14"/>
  <c r="F78" i="14"/>
  <c r="E78" i="14"/>
  <c r="G94" i="14"/>
  <c r="F94" i="14"/>
  <c r="E94" i="14"/>
  <c r="G110" i="14"/>
  <c r="F110" i="14"/>
  <c r="E110" i="14"/>
  <c r="G126" i="14"/>
  <c r="F126" i="14"/>
  <c r="E126" i="14"/>
  <c r="G101" i="14"/>
  <c r="F101" i="14"/>
  <c r="E101" i="14"/>
  <c r="G69" i="14"/>
  <c r="F69" i="14"/>
  <c r="E69" i="14"/>
  <c r="G86" i="14"/>
  <c r="F86" i="14"/>
  <c r="E86" i="14"/>
  <c r="F79" i="14"/>
  <c r="E79" i="14"/>
  <c r="G79" i="14"/>
  <c r="G80" i="14"/>
  <c r="F80" i="14"/>
  <c r="E80" i="14"/>
  <c r="G113" i="14"/>
  <c r="F113" i="14"/>
  <c r="E113" i="14"/>
  <c r="G117" i="14"/>
  <c r="F117" i="14"/>
  <c r="E117" i="14"/>
  <c r="F127" i="14"/>
  <c r="E127" i="14"/>
  <c r="G127" i="14"/>
  <c r="G96" i="14"/>
  <c r="F96" i="14"/>
  <c r="E96" i="14"/>
  <c r="G81" i="14"/>
  <c r="F81" i="14"/>
  <c r="E81" i="14"/>
  <c r="G97" i="14"/>
  <c r="F97" i="14"/>
  <c r="E97" i="14"/>
  <c r="G82" i="14"/>
  <c r="F82" i="14"/>
  <c r="E82" i="14"/>
  <c r="G114" i="14"/>
  <c r="F114" i="14"/>
  <c r="E114" i="14"/>
  <c r="F95" i="14"/>
  <c r="E95" i="14"/>
  <c r="G95" i="14"/>
  <c r="F111" i="14"/>
  <c r="E111" i="14"/>
  <c r="G111" i="14"/>
  <c r="G98" i="14"/>
  <c r="F98" i="14"/>
  <c r="E98" i="14"/>
  <c r="G83" i="14"/>
  <c r="F83" i="14"/>
  <c r="E83" i="14"/>
  <c r="G99" i="14"/>
  <c r="F99" i="14"/>
  <c r="E99" i="14"/>
  <c r="G115" i="14"/>
  <c r="F115" i="14"/>
  <c r="E115" i="14"/>
  <c r="I70" i="11" l="1"/>
  <c r="K70" i="11" s="1"/>
  <c r="J73" i="11"/>
  <c r="H68" i="11"/>
  <c r="L68" i="11"/>
  <c r="G68" i="11"/>
  <c r="H73" i="11"/>
  <c r="L73" i="11"/>
  <c r="G73" i="11"/>
  <c r="H81" i="14"/>
  <c r="C81" i="14" s="1"/>
  <c r="H69" i="14"/>
  <c r="C69" i="14" s="1"/>
  <c r="H73" i="14"/>
  <c r="C73" i="14" s="1"/>
  <c r="H68" i="14"/>
  <c r="J68" i="14" s="1"/>
  <c r="L68" i="14" s="1"/>
  <c r="H82" i="14"/>
  <c r="C82" i="14" s="1"/>
  <c r="H87" i="14"/>
  <c r="C87" i="14" s="1"/>
  <c r="H70" i="14"/>
  <c r="C70" i="14" s="1"/>
  <c r="H86" i="14"/>
  <c r="C86" i="14" s="1"/>
  <c r="H85" i="14"/>
  <c r="C85" i="14" s="1"/>
  <c r="H76" i="14"/>
  <c r="C76" i="14" s="1"/>
  <c r="H75" i="14"/>
  <c r="C75" i="14" s="1"/>
  <c r="H71" i="14"/>
  <c r="C71" i="14" s="1"/>
  <c r="H84" i="14"/>
  <c r="C84" i="14" s="1"/>
  <c r="H78" i="14"/>
  <c r="C78" i="14" s="1"/>
  <c r="H77" i="14"/>
  <c r="C77" i="14" s="1"/>
  <c r="H72" i="14"/>
  <c r="C72" i="14" s="1"/>
  <c r="H83" i="14"/>
  <c r="C83" i="14" s="1"/>
  <c r="H80" i="14"/>
  <c r="C80" i="14" s="1"/>
  <c r="H79" i="14"/>
  <c r="C79" i="14" s="1"/>
  <c r="H74" i="14"/>
  <c r="C74" i="14" s="1"/>
  <c r="BG7" i="5"/>
  <c r="BC11" i="5"/>
  <c r="BE7" i="5"/>
  <c r="J70" i="11"/>
  <c r="AP70" i="5"/>
  <c r="I73" i="11"/>
  <c r="K73" i="11" s="1"/>
  <c r="AR70" i="5"/>
  <c r="D75" i="11" s="1"/>
  <c r="J69" i="11"/>
  <c r="I69" i="11"/>
  <c r="K69" i="11" s="1"/>
  <c r="AN73" i="5"/>
  <c r="AR73" i="5" s="1"/>
  <c r="D78" i="11" s="1"/>
  <c r="AL76" i="5"/>
  <c r="B81" i="11"/>
  <c r="I72" i="11"/>
  <c r="K72" i="11" s="1"/>
  <c r="J72" i="11"/>
  <c r="AQ71" i="5"/>
  <c r="C76" i="11" s="1"/>
  <c r="AR71" i="5"/>
  <c r="D76" i="11" s="1"/>
  <c r="I75" i="11"/>
  <c r="K75" i="11" s="1"/>
  <c r="J75" i="11"/>
  <c r="AN74" i="5"/>
  <c r="AP74" i="5" s="1"/>
  <c r="AL77" i="5"/>
  <c r="B82" i="11"/>
  <c r="H90" i="14"/>
  <c r="C90" i="14" s="1"/>
  <c r="H113" i="14"/>
  <c r="C113" i="14" s="1"/>
  <c r="H124" i="14"/>
  <c r="C124" i="14" s="1"/>
  <c r="H117" i="14"/>
  <c r="C117" i="14" s="1"/>
  <c r="H96" i="14"/>
  <c r="C96" i="14" s="1"/>
  <c r="H121" i="14"/>
  <c r="C121" i="14" s="1"/>
  <c r="H112" i="14"/>
  <c r="C112" i="14" s="1"/>
  <c r="H100" i="14"/>
  <c r="C100" i="14" s="1"/>
  <c r="H98" i="14"/>
  <c r="C98" i="14" s="1"/>
  <c r="H126" i="14"/>
  <c r="C126" i="14" s="1"/>
  <c r="H105" i="14"/>
  <c r="C105" i="14" s="1"/>
  <c r="H91" i="14"/>
  <c r="C91" i="14" s="1"/>
  <c r="H122" i="14"/>
  <c r="C122" i="14" s="1"/>
  <c r="H125" i="14"/>
  <c r="C125" i="14" s="1"/>
  <c r="H107" i="14"/>
  <c r="C107" i="14" s="1"/>
  <c r="H119" i="14"/>
  <c r="C119" i="14" s="1"/>
  <c r="H92" i="14"/>
  <c r="C92" i="14" s="1"/>
  <c r="H120" i="14"/>
  <c r="C120" i="14" s="1"/>
  <c r="H101" i="14"/>
  <c r="C101" i="14" s="1"/>
  <c r="E186" i="14"/>
  <c r="G186" i="14"/>
  <c r="F186" i="14"/>
  <c r="E170" i="14"/>
  <c r="G170" i="14"/>
  <c r="F170" i="14"/>
  <c r="G135" i="14"/>
  <c r="F135" i="14"/>
  <c r="E135" i="14"/>
  <c r="G130" i="14"/>
  <c r="F130" i="14"/>
  <c r="E130" i="14"/>
  <c r="G155" i="14"/>
  <c r="F155" i="14"/>
  <c r="E155" i="14"/>
  <c r="H97" i="14"/>
  <c r="C97" i="14" s="1"/>
  <c r="H109" i="14"/>
  <c r="G163" i="14"/>
  <c r="F163" i="14"/>
  <c r="E163" i="14"/>
  <c r="G140" i="14"/>
  <c r="F140" i="14"/>
  <c r="E140" i="14"/>
  <c r="E154" i="14"/>
  <c r="G154" i="14"/>
  <c r="F154" i="14"/>
  <c r="G139" i="14"/>
  <c r="F139" i="14"/>
  <c r="E139" i="14"/>
  <c r="E138" i="14"/>
  <c r="G138" i="14"/>
  <c r="F138" i="14"/>
  <c r="G156" i="14"/>
  <c r="F156" i="14"/>
  <c r="E156" i="14"/>
  <c r="G161" i="14"/>
  <c r="F161" i="14"/>
  <c r="E161" i="14"/>
  <c r="G169" i="14"/>
  <c r="F169" i="14"/>
  <c r="E169" i="14"/>
  <c r="H108" i="14"/>
  <c r="H106" i="14"/>
  <c r="C106" i="14" s="1"/>
  <c r="H103" i="14"/>
  <c r="C103" i="14" s="1"/>
  <c r="G151" i="14"/>
  <c r="F151" i="14"/>
  <c r="E151" i="14"/>
  <c r="G171" i="14"/>
  <c r="F171" i="14"/>
  <c r="E171" i="14"/>
  <c r="G177" i="14"/>
  <c r="F177" i="14"/>
  <c r="E177" i="14"/>
  <c r="G185" i="14"/>
  <c r="F185" i="14"/>
  <c r="E185" i="14"/>
  <c r="G182" i="14"/>
  <c r="F182" i="14"/>
  <c r="E182" i="14"/>
  <c r="G145" i="14"/>
  <c r="F145" i="14"/>
  <c r="E145" i="14"/>
  <c r="G137" i="14"/>
  <c r="F137" i="14"/>
  <c r="E137" i="14"/>
  <c r="H93" i="14"/>
  <c r="C93" i="14" s="1"/>
  <c r="H118" i="14"/>
  <c r="C118" i="14" s="1"/>
  <c r="G128" i="14"/>
  <c r="F128" i="14"/>
  <c r="E128" i="14"/>
  <c r="G183" i="14"/>
  <c r="F183" i="14"/>
  <c r="E183" i="14"/>
  <c r="G167" i="14"/>
  <c r="F167" i="14"/>
  <c r="E167" i="14"/>
  <c r="G146" i="14"/>
  <c r="F146" i="14"/>
  <c r="E146" i="14"/>
  <c r="G134" i="14"/>
  <c r="F134" i="14"/>
  <c r="E134" i="14"/>
  <c r="G153" i="14"/>
  <c r="F153" i="14"/>
  <c r="E153" i="14"/>
  <c r="G166" i="14"/>
  <c r="F166" i="14"/>
  <c r="E166" i="14"/>
  <c r="G160" i="14"/>
  <c r="F160" i="14"/>
  <c r="E160" i="14"/>
  <c r="G181" i="14"/>
  <c r="F181" i="14"/>
  <c r="E181" i="14"/>
  <c r="H110" i="14"/>
  <c r="G142" i="14"/>
  <c r="F142" i="14"/>
  <c r="E142" i="14"/>
  <c r="G157" i="14"/>
  <c r="F157" i="14"/>
  <c r="E157" i="14"/>
  <c r="G150" i="14"/>
  <c r="F150" i="14"/>
  <c r="E150" i="14"/>
  <c r="G173" i="14"/>
  <c r="F173" i="14"/>
  <c r="E173" i="14"/>
  <c r="G149" i="14"/>
  <c r="F149" i="14"/>
  <c r="E149" i="14"/>
  <c r="H111" i="14"/>
  <c r="C111" i="14" s="1"/>
  <c r="G158" i="14"/>
  <c r="F158" i="14"/>
  <c r="E158" i="14"/>
  <c r="G178" i="14"/>
  <c r="F178" i="14"/>
  <c r="E178" i="14"/>
  <c r="G187" i="14"/>
  <c r="F187" i="14"/>
  <c r="E187" i="14"/>
  <c r="H89" i="14"/>
  <c r="G162" i="14"/>
  <c r="F162" i="14"/>
  <c r="E162" i="14"/>
  <c r="G165" i="14"/>
  <c r="F165" i="14"/>
  <c r="E165" i="14"/>
  <c r="G164" i="14"/>
  <c r="F164" i="14"/>
  <c r="E164" i="14"/>
  <c r="G144" i="14"/>
  <c r="F144" i="14"/>
  <c r="E144" i="14"/>
  <c r="G141" i="14"/>
  <c r="F141" i="14"/>
  <c r="E141" i="14"/>
  <c r="H94" i="14"/>
  <c r="C94" i="14" s="1"/>
  <c r="H102" i="14"/>
  <c r="C102" i="14" s="1"/>
  <c r="G147" i="14"/>
  <c r="F147" i="14"/>
  <c r="E147" i="14"/>
  <c r="G172" i="14"/>
  <c r="F172" i="14"/>
  <c r="E172" i="14"/>
  <c r="G180" i="14"/>
  <c r="F180" i="14"/>
  <c r="E180" i="14"/>
  <c r="G129" i="14"/>
  <c r="F129" i="14"/>
  <c r="E129" i="14"/>
  <c r="G133" i="14"/>
  <c r="F133" i="14"/>
  <c r="E133" i="14"/>
  <c r="G184" i="14"/>
  <c r="F184" i="14"/>
  <c r="E184" i="14"/>
  <c r="G148" i="14"/>
  <c r="F148" i="14"/>
  <c r="E148" i="14"/>
  <c r="F175" i="14"/>
  <c r="E175" i="14"/>
  <c r="G175" i="14"/>
  <c r="H115" i="14"/>
  <c r="C115" i="14" s="1"/>
  <c r="H95" i="14"/>
  <c r="C95" i="14" s="1"/>
  <c r="H104" i="14"/>
  <c r="C104" i="14" s="1"/>
  <c r="G131" i="14"/>
  <c r="F131" i="14"/>
  <c r="E131" i="14"/>
  <c r="G152" i="14"/>
  <c r="F152" i="14"/>
  <c r="E152" i="14"/>
  <c r="G179" i="14"/>
  <c r="F179" i="14"/>
  <c r="E179" i="14"/>
  <c r="F143" i="14"/>
  <c r="E143" i="14"/>
  <c r="G143" i="14"/>
  <c r="H114" i="14"/>
  <c r="C114" i="14" s="1"/>
  <c r="H127" i="14"/>
  <c r="C127" i="14" s="1"/>
  <c r="H116" i="14"/>
  <c r="C116" i="14" s="1"/>
  <c r="G168" i="14"/>
  <c r="F168" i="14"/>
  <c r="E168" i="14"/>
  <c r="G132" i="14"/>
  <c r="F132" i="14"/>
  <c r="E132" i="14"/>
  <c r="F159" i="14"/>
  <c r="E159" i="14"/>
  <c r="G159" i="14"/>
  <c r="G136" i="14"/>
  <c r="F136" i="14"/>
  <c r="E136" i="14"/>
  <c r="G176" i="14"/>
  <c r="F176" i="14"/>
  <c r="E176" i="14"/>
  <c r="G174" i="14"/>
  <c r="F174" i="14"/>
  <c r="E174" i="14"/>
  <c r="H99" i="14"/>
  <c r="C99" i="14" s="1"/>
  <c r="H123" i="14"/>
  <c r="C123" i="14" s="1"/>
  <c r="H88" i="14"/>
  <c r="C68" i="14" l="1"/>
  <c r="J69" i="14"/>
  <c r="L69" i="14" s="1"/>
  <c r="J70" i="14"/>
  <c r="L70" i="14" s="1"/>
  <c r="H70" i="11"/>
  <c r="L70" i="11"/>
  <c r="G70" i="11"/>
  <c r="H75" i="11"/>
  <c r="L75" i="11"/>
  <c r="G75" i="11"/>
  <c r="H72" i="11"/>
  <c r="L72" i="11"/>
  <c r="G72" i="11"/>
  <c r="H69" i="11"/>
  <c r="L69" i="11"/>
  <c r="G69" i="11"/>
  <c r="BG8" i="5"/>
  <c r="BE8" i="5"/>
  <c r="BC12" i="5"/>
  <c r="AQ74" i="5"/>
  <c r="C79" i="11" s="1"/>
  <c r="M68" i="11"/>
  <c r="M73" i="11"/>
  <c r="AR74" i="5"/>
  <c r="D79" i="11" s="1"/>
  <c r="AN76" i="5"/>
  <c r="AR76" i="5" s="1"/>
  <c r="D81" i="11" s="1"/>
  <c r="AL79" i="5"/>
  <c r="B84" i="11"/>
  <c r="AQ73" i="5"/>
  <c r="C78" i="11" s="1"/>
  <c r="AP73" i="5"/>
  <c r="AN77" i="5"/>
  <c r="AQ77" i="5" s="1"/>
  <c r="C82" i="11" s="1"/>
  <c r="AL80" i="5"/>
  <c r="B85" i="11"/>
  <c r="J76" i="11"/>
  <c r="I76" i="11"/>
  <c r="K76" i="11" s="1"/>
  <c r="J90" i="14"/>
  <c r="L90" i="14" s="1"/>
  <c r="H133" i="14"/>
  <c r="C133" i="14" s="1"/>
  <c r="H183" i="14"/>
  <c r="C183" i="14" s="1"/>
  <c r="H169" i="14"/>
  <c r="C169" i="14" s="1"/>
  <c r="H135" i="14"/>
  <c r="C135" i="14" s="1"/>
  <c r="H129" i="14"/>
  <c r="C129" i="14" s="1"/>
  <c r="H128" i="14"/>
  <c r="C128" i="14" s="1"/>
  <c r="H152" i="14"/>
  <c r="C152" i="14" s="1"/>
  <c r="H131" i="14"/>
  <c r="C131" i="14" s="1"/>
  <c r="H141" i="14"/>
  <c r="C141" i="14" s="1"/>
  <c r="H187" i="14"/>
  <c r="C187" i="14" s="1"/>
  <c r="H150" i="14"/>
  <c r="C150" i="14" s="1"/>
  <c r="H166" i="14"/>
  <c r="C166" i="14" s="1"/>
  <c r="H148" i="14"/>
  <c r="J148" i="14" s="1"/>
  <c r="L148" i="14" s="1"/>
  <c r="H165" i="14"/>
  <c r="C165" i="14" s="1"/>
  <c r="H146" i="14"/>
  <c r="C146" i="14" s="1"/>
  <c r="H151" i="14"/>
  <c r="C151" i="14" s="1"/>
  <c r="H155" i="14"/>
  <c r="C155" i="14" s="1"/>
  <c r="H179" i="14"/>
  <c r="C179" i="14" s="1"/>
  <c r="H149" i="14"/>
  <c r="C149" i="14" s="1"/>
  <c r="H181" i="14"/>
  <c r="C181" i="14" s="1"/>
  <c r="H145" i="14"/>
  <c r="C145" i="14" s="1"/>
  <c r="H173" i="14"/>
  <c r="C173" i="14" s="1"/>
  <c r="H160" i="14"/>
  <c r="C160" i="14" s="1"/>
  <c r="H182" i="14"/>
  <c r="C182" i="14" s="1"/>
  <c r="H132" i="14"/>
  <c r="C132" i="14" s="1"/>
  <c r="H185" i="14"/>
  <c r="C185" i="14" s="1"/>
  <c r="H164" i="14"/>
  <c r="C164" i="14" s="1"/>
  <c r="H158" i="14"/>
  <c r="C158" i="14" s="1"/>
  <c r="H142" i="14"/>
  <c r="C142" i="14" s="1"/>
  <c r="C109" i="14"/>
  <c r="J109" i="14"/>
  <c r="L109" i="14" s="1"/>
  <c r="C110" i="14"/>
  <c r="J110" i="14"/>
  <c r="L110" i="14" s="1"/>
  <c r="C108" i="14"/>
  <c r="J108" i="14"/>
  <c r="L108" i="14" s="1"/>
  <c r="C89" i="14"/>
  <c r="J89" i="14"/>
  <c r="L89" i="14" s="1"/>
  <c r="C88" i="14"/>
  <c r="J88" i="14"/>
  <c r="L88" i="14" s="1"/>
  <c r="H163" i="14"/>
  <c r="C163" i="14" s="1"/>
  <c r="H176" i="14"/>
  <c r="C176" i="14" s="1"/>
  <c r="G189" i="14"/>
  <c r="F189" i="14"/>
  <c r="E189" i="14"/>
  <c r="H138" i="14"/>
  <c r="C138" i="14" s="1"/>
  <c r="G208" i="14"/>
  <c r="F208" i="14"/>
  <c r="E208" i="14"/>
  <c r="G205" i="14"/>
  <c r="F205" i="14"/>
  <c r="E205" i="14"/>
  <c r="G222" i="14"/>
  <c r="F222" i="14"/>
  <c r="E222" i="14"/>
  <c r="G226" i="14"/>
  <c r="F226" i="14"/>
  <c r="E226" i="14"/>
  <c r="G196" i="14"/>
  <c r="F196" i="14"/>
  <c r="E196" i="14"/>
  <c r="H147" i="14"/>
  <c r="C147" i="14" s="1"/>
  <c r="H139" i="14"/>
  <c r="C139" i="14" s="1"/>
  <c r="G204" i="14"/>
  <c r="F204" i="14"/>
  <c r="E204" i="14"/>
  <c r="G221" i="14"/>
  <c r="F221" i="14"/>
  <c r="E221" i="14"/>
  <c r="G211" i="14"/>
  <c r="F211" i="14"/>
  <c r="E211" i="14"/>
  <c r="G206" i="14"/>
  <c r="F206" i="14"/>
  <c r="E206" i="14"/>
  <c r="G192" i="14"/>
  <c r="F192" i="14"/>
  <c r="E192" i="14"/>
  <c r="G195" i="14"/>
  <c r="F195" i="14"/>
  <c r="E195" i="14"/>
  <c r="G225" i="14"/>
  <c r="F225" i="14"/>
  <c r="E225" i="14"/>
  <c r="H159" i="14"/>
  <c r="C159" i="14" s="1"/>
  <c r="H184" i="14"/>
  <c r="C184" i="14" s="1"/>
  <c r="H162" i="14"/>
  <c r="C162" i="14" s="1"/>
  <c r="H167" i="14"/>
  <c r="C167" i="14" s="1"/>
  <c r="H130" i="14"/>
  <c r="G210" i="14"/>
  <c r="F210" i="14"/>
  <c r="E210" i="14"/>
  <c r="G194" i="14"/>
  <c r="F194" i="14"/>
  <c r="E194" i="14"/>
  <c r="F239" i="14"/>
  <c r="E239" i="14"/>
  <c r="G239" i="14"/>
  <c r="G246" i="14"/>
  <c r="F246" i="14"/>
  <c r="E246" i="14"/>
  <c r="G213" i="14"/>
  <c r="F213" i="14"/>
  <c r="E213" i="14"/>
  <c r="G230" i="14"/>
  <c r="F230" i="14"/>
  <c r="E230" i="14"/>
  <c r="H154" i="14"/>
  <c r="C154" i="14" s="1"/>
  <c r="G242" i="14"/>
  <c r="F242" i="14"/>
  <c r="E242" i="14"/>
  <c r="G244" i="14"/>
  <c r="F244" i="14"/>
  <c r="E244" i="14"/>
  <c r="G227" i="14"/>
  <c r="F227" i="14"/>
  <c r="E227" i="14"/>
  <c r="G217" i="14"/>
  <c r="F217" i="14"/>
  <c r="E217" i="14"/>
  <c r="G241" i="14"/>
  <c r="F241" i="14"/>
  <c r="E241" i="14"/>
  <c r="H168" i="14"/>
  <c r="H140" i="14"/>
  <c r="C140" i="14" s="1"/>
  <c r="H174" i="14"/>
  <c r="C174" i="14" s="1"/>
  <c r="H161" i="14"/>
  <c r="C161" i="14" s="1"/>
  <c r="G238" i="14"/>
  <c r="F238" i="14"/>
  <c r="E238" i="14"/>
  <c r="G212" i="14"/>
  <c r="F212" i="14"/>
  <c r="E212" i="14"/>
  <c r="G214" i="14"/>
  <c r="F214" i="14"/>
  <c r="E214" i="14"/>
  <c r="G215" i="14"/>
  <c r="F215" i="14"/>
  <c r="E215" i="14"/>
  <c r="F191" i="14"/>
  <c r="E191" i="14"/>
  <c r="G191" i="14"/>
  <c r="G232" i="14"/>
  <c r="F232" i="14"/>
  <c r="E232" i="14"/>
  <c r="G209" i="14"/>
  <c r="F209" i="14"/>
  <c r="E209" i="14"/>
  <c r="E218" i="14"/>
  <c r="G218" i="14"/>
  <c r="F218" i="14"/>
  <c r="H144" i="14"/>
  <c r="C144" i="14" s="1"/>
  <c r="H178" i="14"/>
  <c r="C178" i="14" s="1"/>
  <c r="H157" i="14"/>
  <c r="C157" i="14" s="1"/>
  <c r="H153" i="14"/>
  <c r="C153" i="14" s="1"/>
  <c r="H177" i="14"/>
  <c r="C177" i="14" s="1"/>
  <c r="G240" i="14"/>
  <c r="F240" i="14"/>
  <c r="E240" i="14"/>
  <c r="H170" i="14"/>
  <c r="G198" i="14"/>
  <c r="F198" i="14"/>
  <c r="E198" i="14"/>
  <c r="E202" i="14"/>
  <c r="G202" i="14"/>
  <c r="F202" i="14"/>
  <c r="H180" i="14"/>
  <c r="C180" i="14" s="1"/>
  <c r="H156" i="14"/>
  <c r="C156" i="14" s="1"/>
  <c r="G200" i="14"/>
  <c r="F200" i="14"/>
  <c r="E200" i="14"/>
  <c r="G228" i="14"/>
  <c r="F228" i="14"/>
  <c r="E228" i="14"/>
  <c r="F223" i="14"/>
  <c r="E223" i="14"/>
  <c r="G223" i="14"/>
  <c r="G199" i="14"/>
  <c r="F199" i="14"/>
  <c r="E199" i="14"/>
  <c r="G235" i="14"/>
  <c r="F235" i="14"/>
  <c r="E235" i="14"/>
  <c r="F207" i="14"/>
  <c r="E207" i="14"/>
  <c r="G207" i="14"/>
  <c r="G193" i="14"/>
  <c r="F193" i="14"/>
  <c r="E193" i="14"/>
  <c r="G220" i="14"/>
  <c r="F220" i="14"/>
  <c r="E220" i="14"/>
  <c r="G229" i="14"/>
  <c r="F229" i="14"/>
  <c r="E229" i="14"/>
  <c r="H134" i="14"/>
  <c r="C134" i="14" s="1"/>
  <c r="H171" i="14"/>
  <c r="C171" i="14" s="1"/>
  <c r="G236" i="14"/>
  <c r="F236" i="14"/>
  <c r="E236" i="14"/>
  <c r="G245" i="14"/>
  <c r="F245" i="14"/>
  <c r="E245" i="14"/>
  <c r="G243" i="14"/>
  <c r="F243" i="14"/>
  <c r="E243" i="14"/>
  <c r="G201" i="14"/>
  <c r="F201" i="14"/>
  <c r="E201" i="14"/>
  <c r="G219" i="14"/>
  <c r="F219" i="14"/>
  <c r="E219" i="14"/>
  <c r="G190" i="14"/>
  <c r="F190" i="14"/>
  <c r="E190" i="14"/>
  <c r="G247" i="14"/>
  <c r="F247" i="14"/>
  <c r="E247" i="14"/>
  <c r="H175" i="14"/>
  <c r="C175" i="14" s="1"/>
  <c r="H137" i="14"/>
  <c r="C137" i="14" s="1"/>
  <c r="H186" i="14"/>
  <c r="C186" i="14" s="1"/>
  <c r="E234" i="14"/>
  <c r="G234" i="14"/>
  <c r="F234" i="14"/>
  <c r="G216" i="14"/>
  <c r="F216" i="14"/>
  <c r="E216" i="14"/>
  <c r="G197" i="14"/>
  <c r="F197" i="14"/>
  <c r="E197" i="14"/>
  <c r="G233" i="14"/>
  <c r="F233" i="14"/>
  <c r="E233" i="14"/>
  <c r="G188" i="14"/>
  <c r="F188" i="14"/>
  <c r="E188" i="14"/>
  <c r="G231" i="14"/>
  <c r="F231" i="14"/>
  <c r="E231" i="14"/>
  <c r="G203" i="14"/>
  <c r="F203" i="14"/>
  <c r="E203" i="14"/>
  <c r="G237" i="14"/>
  <c r="F237" i="14"/>
  <c r="E237" i="14"/>
  <c r="G224" i="14"/>
  <c r="F224" i="14"/>
  <c r="E224" i="14"/>
  <c r="H136" i="14"/>
  <c r="C136" i="14" s="1"/>
  <c r="H143" i="14"/>
  <c r="C143" i="14" s="1"/>
  <c r="H172" i="14"/>
  <c r="C172" i="14" s="1"/>
  <c r="J79" i="11" l="1"/>
  <c r="L79" i="11" s="1"/>
  <c r="G79" i="11"/>
  <c r="H79" i="11"/>
  <c r="L76" i="11"/>
  <c r="H76" i="11"/>
  <c r="G76" i="11"/>
  <c r="H192" i="14"/>
  <c r="C192" i="14" s="1"/>
  <c r="H204" i="14"/>
  <c r="C204" i="14" s="1"/>
  <c r="H201" i="14"/>
  <c r="C201" i="14" s="1"/>
  <c r="H190" i="14"/>
  <c r="C190" i="14" s="1"/>
  <c r="H194" i="14"/>
  <c r="C194" i="14" s="1"/>
  <c r="BG9" i="5"/>
  <c r="M70" i="11"/>
  <c r="BC13" i="5"/>
  <c r="I79" i="11"/>
  <c r="K79" i="11" s="1"/>
  <c r="BE9" i="5"/>
  <c r="AR77" i="5"/>
  <c r="D82" i="11" s="1"/>
  <c r="M75" i="11"/>
  <c r="AQ76" i="5"/>
  <c r="C81" i="11" s="1"/>
  <c r="M69" i="11"/>
  <c r="AN80" i="5"/>
  <c r="AP80" i="5" s="1"/>
  <c r="AP76" i="5"/>
  <c r="AP77" i="5"/>
  <c r="J82" i="11"/>
  <c r="I82" i="11"/>
  <c r="K82" i="11" s="1"/>
  <c r="J78" i="11"/>
  <c r="I78" i="11"/>
  <c r="K78" i="11" s="1"/>
  <c r="AL83" i="5"/>
  <c r="B88" i="11"/>
  <c r="AL82" i="5"/>
  <c r="B87" i="11"/>
  <c r="AN79" i="5"/>
  <c r="AP79" i="5" s="1"/>
  <c r="M72" i="11"/>
  <c r="H198" i="14"/>
  <c r="C198" i="14" s="1"/>
  <c r="H191" i="14"/>
  <c r="C191" i="14" s="1"/>
  <c r="H200" i="14"/>
  <c r="C200" i="14" s="1"/>
  <c r="H206" i="14"/>
  <c r="C206" i="14" s="1"/>
  <c r="H203" i="14"/>
  <c r="C203" i="14" s="1"/>
  <c r="H207" i="14"/>
  <c r="C207" i="14" s="1"/>
  <c r="H205" i="14"/>
  <c r="C205" i="14" s="1"/>
  <c r="H197" i="14"/>
  <c r="C197" i="14" s="1"/>
  <c r="J128" i="14"/>
  <c r="L128" i="14" s="1"/>
  <c r="H196" i="14"/>
  <c r="C196" i="14" s="1"/>
  <c r="H199" i="14"/>
  <c r="C199" i="14" s="1"/>
  <c r="H193" i="14"/>
  <c r="C193" i="14" s="1"/>
  <c r="H195" i="14"/>
  <c r="C195" i="14" s="1"/>
  <c r="H189" i="14"/>
  <c r="J189" i="14" s="1"/>
  <c r="L189" i="14" s="1"/>
  <c r="H188" i="14"/>
  <c r="C188" i="14" s="1"/>
  <c r="H202" i="14"/>
  <c r="C202" i="14" s="1"/>
  <c r="J150" i="14"/>
  <c r="L150" i="14" s="1"/>
  <c r="J169" i="14"/>
  <c r="L169" i="14" s="1"/>
  <c r="H226" i="14"/>
  <c r="C226" i="14" s="1"/>
  <c r="J129" i="14"/>
  <c r="L129" i="14" s="1"/>
  <c r="J149" i="14"/>
  <c r="L149" i="14" s="1"/>
  <c r="H214" i="14"/>
  <c r="C214" i="14" s="1"/>
  <c r="H217" i="14"/>
  <c r="C217" i="14" s="1"/>
  <c r="H213" i="14"/>
  <c r="C213" i="14" s="1"/>
  <c r="H211" i="14"/>
  <c r="C211" i="14" s="1"/>
  <c r="C148" i="14"/>
  <c r="H219" i="14"/>
  <c r="C219" i="14" s="1"/>
  <c r="H235" i="14"/>
  <c r="C235" i="14" s="1"/>
  <c r="H232" i="14"/>
  <c r="C232" i="14" s="1"/>
  <c r="H209" i="14"/>
  <c r="C209" i="14" s="1"/>
  <c r="H225" i="14"/>
  <c r="C225" i="14" s="1"/>
  <c r="H239" i="14"/>
  <c r="C239" i="14" s="1"/>
  <c r="H208" i="14"/>
  <c r="C208" i="14" s="1"/>
  <c r="H247" i="14"/>
  <c r="C247" i="14" s="1"/>
  <c r="H224" i="14"/>
  <c r="C224" i="14" s="1"/>
  <c r="H236" i="14"/>
  <c r="C236" i="14" s="1"/>
  <c r="C170" i="14"/>
  <c r="J170" i="14"/>
  <c r="L170" i="14" s="1"/>
  <c r="H231" i="14"/>
  <c r="C231" i="14" s="1"/>
  <c r="C168" i="14"/>
  <c r="J168" i="14"/>
  <c r="L168" i="14" s="1"/>
  <c r="H233" i="14"/>
  <c r="C233" i="14" s="1"/>
  <c r="C130" i="14"/>
  <c r="J130" i="14"/>
  <c r="L130" i="14" s="1"/>
  <c r="H222" i="14"/>
  <c r="C222" i="14" s="1"/>
  <c r="H216" i="14"/>
  <c r="C216" i="14" s="1"/>
  <c r="G259" i="14"/>
  <c r="F259" i="14"/>
  <c r="E259" i="14"/>
  <c r="G264" i="14"/>
  <c r="F264" i="14"/>
  <c r="E264" i="14"/>
  <c r="G304" i="14"/>
  <c r="F304" i="14"/>
  <c r="E304" i="14"/>
  <c r="G251" i="14"/>
  <c r="F251" i="14"/>
  <c r="E251" i="14"/>
  <c r="G300" i="14"/>
  <c r="F300" i="14"/>
  <c r="E300" i="14"/>
  <c r="G261" i="14"/>
  <c r="F261" i="14"/>
  <c r="E261" i="14"/>
  <c r="F287" i="14"/>
  <c r="E287" i="14"/>
  <c r="G287" i="14"/>
  <c r="F255" i="14"/>
  <c r="E255" i="14"/>
  <c r="G255" i="14"/>
  <c r="G283" i="14"/>
  <c r="F283" i="14"/>
  <c r="E283" i="14"/>
  <c r="G265" i="14"/>
  <c r="F265" i="14"/>
  <c r="E265" i="14"/>
  <c r="G296" i="14"/>
  <c r="F296" i="14"/>
  <c r="E296" i="14"/>
  <c r="H237" i="14"/>
  <c r="C237" i="14" s="1"/>
  <c r="H218" i="14"/>
  <c r="C218" i="14" s="1"/>
  <c r="H212" i="14"/>
  <c r="C212" i="14" s="1"/>
  <c r="H227" i="14"/>
  <c r="C227" i="14" s="1"/>
  <c r="H246" i="14"/>
  <c r="C246" i="14" s="1"/>
  <c r="H221" i="14"/>
  <c r="C221" i="14" s="1"/>
  <c r="G297" i="14"/>
  <c r="F297" i="14"/>
  <c r="E297" i="14"/>
  <c r="G272" i="14"/>
  <c r="F272" i="14"/>
  <c r="E272" i="14"/>
  <c r="G305" i="14"/>
  <c r="F305" i="14"/>
  <c r="E305" i="14"/>
  <c r="G294" i="14"/>
  <c r="F294" i="14"/>
  <c r="E294" i="14"/>
  <c r="G285" i="14"/>
  <c r="F285" i="14"/>
  <c r="E285" i="14"/>
  <c r="H229" i="14"/>
  <c r="G262" i="14"/>
  <c r="F262" i="14"/>
  <c r="E262" i="14"/>
  <c r="G279" i="14"/>
  <c r="F279" i="14"/>
  <c r="E279" i="14"/>
  <c r="H238" i="14"/>
  <c r="C238" i="14" s="1"/>
  <c r="H244" i="14"/>
  <c r="C244" i="14" s="1"/>
  <c r="G269" i="14"/>
  <c r="F269" i="14"/>
  <c r="E269" i="14"/>
  <c r="G268" i="14"/>
  <c r="F268" i="14"/>
  <c r="E268" i="14"/>
  <c r="G258" i="14"/>
  <c r="F258" i="14"/>
  <c r="E258" i="14"/>
  <c r="F303" i="14"/>
  <c r="E303" i="14"/>
  <c r="G303" i="14"/>
  <c r="G260" i="14"/>
  <c r="F260" i="14"/>
  <c r="E260" i="14"/>
  <c r="G275" i="14"/>
  <c r="F275" i="14"/>
  <c r="E275" i="14"/>
  <c r="H220" i="14"/>
  <c r="C220" i="14" s="1"/>
  <c r="H223" i="14"/>
  <c r="C223" i="14" s="1"/>
  <c r="H240" i="14"/>
  <c r="C240" i="14" s="1"/>
  <c r="H242" i="14"/>
  <c r="C242" i="14" s="1"/>
  <c r="G284" i="14"/>
  <c r="F284" i="14"/>
  <c r="E284" i="14"/>
  <c r="G248" i="14"/>
  <c r="F248" i="14"/>
  <c r="E248" i="14"/>
  <c r="F271" i="14"/>
  <c r="E271" i="14"/>
  <c r="G271" i="14"/>
  <c r="G295" i="14"/>
  <c r="F295" i="14"/>
  <c r="E295" i="14"/>
  <c r="G278" i="14"/>
  <c r="F278" i="14"/>
  <c r="E278" i="14"/>
  <c r="E250" i="14"/>
  <c r="G250" i="14"/>
  <c r="F250" i="14"/>
  <c r="G291" i="14"/>
  <c r="F291" i="14"/>
  <c r="E291" i="14"/>
  <c r="E282" i="14"/>
  <c r="G282" i="14"/>
  <c r="F282" i="14"/>
  <c r="E266" i="14"/>
  <c r="G266" i="14"/>
  <c r="F266" i="14"/>
  <c r="G277" i="14"/>
  <c r="F277" i="14"/>
  <c r="E277" i="14"/>
  <c r="G288" i="14"/>
  <c r="F288" i="14"/>
  <c r="E288" i="14"/>
  <c r="G307" i="14"/>
  <c r="F307" i="14"/>
  <c r="E307" i="14"/>
  <c r="G274" i="14"/>
  <c r="F274" i="14"/>
  <c r="E274" i="14"/>
  <c r="G270" i="14"/>
  <c r="F270" i="14"/>
  <c r="E270" i="14"/>
  <c r="H234" i="14"/>
  <c r="C234" i="14" s="1"/>
  <c r="H243" i="14"/>
  <c r="C243" i="14" s="1"/>
  <c r="H228" i="14"/>
  <c r="G256" i="14"/>
  <c r="F256" i="14"/>
  <c r="E256" i="14"/>
  <c r="G280" i="14"/>
  <c r="F280" i="14"/>
  <c r="E280" i="14"/>
  <c r="G299" i="14"/>
  <c r="F299" i="14"/>
  <c r="E299" i="14"/>
  <c r="G302" i="14"/>
  <c r="F302" i="14"/>
  <c r="E302" i="14"/>
  <c r="G306" i="14"/>
  <c r="F306" i="14"/>
  <c r="E306" i="14"/>
  <c r="G301" i="14"/>
  <c r="F301" i="14"/>
  <c r="E301" i="14"/>
  <c r="G252" i="14"/>
  <c r="F252" i="14"/>
  <c r="E252" i="14"/>
  <c r="G273" i="14"/>
  <c r="F273" i="14"/>
  <c r="E273" i="14"/>
  <c r="G254" i="14"/>
  <c r="F254" i="14"/>
  <c r="E254" i="14"/>
  <c r="G249" i="14"/>
  <c r="F249" i="14"/>
  <c r="E249" i="14"/>
  <c r="G263" i="14"/>
  <c r="F263" i="14"/>
  <c r="E263" i="14"/>
  <c r="G286" i="14"/>
  <c r="F286" i="14"/>
  <c r="E286" i="14"/>
  <c r="G281" i="14"/>
  <c r="F281" i="14"/>
  <c r="E281" i="14"/>
  <c r="G253" i="14"/>
  <c r="F253" i="14"/>
  <c r="E253" i="14"/>
  <c r="H210" i="14"/>
  <c r="G292" i="14"/>
  <c r="F292" i="14"/>
  <c r="E292" i="14"/>
  <c r="G267" i="14"/>
  <c r="F267" i="14"/>
  <c r="E267" i="14"/>
  <c r="E298" i="14"/>
  <c r="G298" i="14"/>
  <c r="F298" i="14"/>
  <c r="G257" i="14"/>
  <c r="F257" i="14"/>
  <c r="E257" i="14"/>
  <c r="G276" i="14"/>
  <c r="F276" i="14"/>
  <c r="E276" i="14"/>
  <c r="G290" i="14"/>
  <c r="F290" i="14"/>
  <c r="E290" i="14"/>
  <c r="G293" i="14"/>
  <c r="F293" i="14"/>
  <c r="E293" i="14"/>
  <c r="G289" i="14"/>
  <c r="F289" i="14"/>
  <c r="E289" i="14"/>
  <c r="H245" i="14"/>
  <c r="C245" i="14" s="1"/>
  <c r="H215" i="14"/>
  <c r="C215" i="14" s="1"/>
  <c r="H241" i="14"/>
  <c r="C241" i="14" s="1"/>
  <c r="H230" i="14"/>
  <c r="B22" i="3"/>
  <c r="B21" i="3"/>
  <c r="B20" i="3"/>
  <c r="B19" i="3"/>
  <c r="B18" i="3"/>
  <c r="B17" i="3"/>
  <c r="B16" i="3"/>
  <c r="B15" i="3"/>
  <c r="B14" i="3"/>
  <c r="B13" i="3"/>
  <c r="B12" i="3"/>
  <c r="B11" i="3"/>
  <c r="B10" i="3"/>
  <c r="B9" i="3"/>
  <c r="CV4" i="5"/>
  <c r="CI13" i="5"/>
  <c r="CH13" i="5"/>
  <c r="CG13" i="5"/>
  <c r="CF13" i="5"/>
  <c r="CE13" i="5"/>
  <c r="CD13" i="5"/>
  <c r="CC13" i="5"/>
  <c r="CB13" i="5"/>
  <c r="CA13" i="5"/>
  <c r="BZ13" i="5"/>
  <c r="CJ13" i="5" s="1"/>
  <c r="CK13" i="5" s="1"/>
  <c r="CI12" i="5"/>
  <c r="CH12" i="5"/>
  <c r="CG12" i="5"/>
  <c r="CF12" i="5"/>
  <c r="CE12" i="5"/>
  <c r="CD12" i="5"/>
  <c r="CC12" i="5"/>
  <c r="CB12" i="5"/>
  <c r="CA12" i="5"/>
  <c r="BZ12" i="5"/>
  <c r="CJ12" i="5" s="1"/>
  <c r="CI11" i="5"/>
  <c r="CH11" i="5"/>
  <c r="CG11" i="5"/>
  <c r="CF11" i="5"/>
  <c r="CE11" i="5"/>
  <c r="CD11" i="5"/>
  <c r="CC11" i="5"/>
  <c r="CB11" i="5"/>
  <c r="CA11" i="5"/>
  <c r="BZ11" i="5"/>
  <c r="CJ11" i="5" s="1"/>
  <c r="CI10" i="5"/>
  <c r="CH10" i="5"/>
  <c r="CG10" i="5"/>
  <c r="CF10" i="5"/>
  <c r="CE10" i="5"/>
  <c r="CD10" i="5"/>
  <c r="CC10" i="5"/>
  <c r="CB10" i="5"/>
  <c r="CA10" i="5"/>
  <c r="BZ10" i="5"/>
  <c r="CJ10" i="5" s="1"/>
  <c r="CI9" i="5"/>
  <c r="CH9" i="5"/>
  <c r="CG9" i="5"/>
  <c r="CF9" i="5"/>
  <c r="CE9" i="5"/>
  <c r="CD9" i="5"/>
  <c r="CC9" i="5"/>
  <c r="CB9" i="5"/>
  <c r="CA9" i="5"/>
  <c r="BZ9" i="5"/>
  <c r="CJ9" i="5" s="1"/>
  <c r="CI8" i="5"/>
  <c r="CH8" i="5"/>
  <c r="CG8" i="5"/>
  <c r="CF8" i="5"/>
  <c r="CE8" i="5"/>
  <c r="CD8" i="5"/>
  <c r="CC8" i="5"/>
  <c r="CB8" i="5"/>
  <c r="CA8" i="5"/>
  <c r="BZ8" i="5"/>
  <c r="CJ8" i="5" s="1"/>
  <c r="CI7" i="5"/>
  <c r="CH7" i="5"/>
  <c r="CG7" i="5"/>
  <c r="CF7" i="5"/>
  <c r="CE7" i="5"/>
  <c r="CD7" i="5"/>
  <c r="CC7" i="5"/>
  <c r="CB7" i="5"/>
  <c r="CA7" i="5"/>
  <c r="BZ7" i="5"/>
  <c r="CJ7" i="5" s="1"/>
  <c r="CI6" i="5"/>
  <c r="CH6" i="5"/>
  <c r="CG6" i="5"/>
  <c r="CF6" i="5"/>
  <c r="CE6" i="5"/>
  <c r="CD6" i="5"/>
  <c r="CC6" i="5"/>
  <c r="CB6" i="5"/>
  <c r="CA6" i="5"/>
  <c r="BZ6" i="5"/>
  <c r="CI5" i="5"/>
  <c r="CH5" i="5"/>
  <c r="CG5" i="5"/>
  <c r="CF5" i="5"/>
  <c r="CE5" i="5"/>
  <c r="CD5" i="5"/>
  <c r="CC5" i="5"/>
  <c r="CB5" i="5"/>
  <c r="CA5" i="5"/>
  <c r="BZ5" i="5"/>
  <c r="CJ5" i="5" s="1"/>
  <c r="CI4" i="5"/>
  <c r="CH4" i="5"/>
  <c r="CG4" i="5"/>
  <c r="CF4" i="5"/>
  <c r="CE4" i="5"/>
  <c r="CD4" i="5"/>
  <c r="CC4" i="5"/>
  <c r="CB4" i="5"/>
  <c r="CA4" i="5"/>
  <c r="BZ4" i="5"/>
  <c r="V7" i="1"/>
  <c r="U7" i="1"/>
  <c r="T7" i="1"/>
  <c r="S7" i="1"/>
  <c r="R7" i="1"/>
  <c r="Q7" i="1"/>
  <c r="P7" i="1"/>
  <c r="O7" i="1"/>
  <c r="N7" i="1"/>
  <c r="M7" i="1"/>
  <c r="K17" i="1"/>
  <c r="K16" i="1"/>
  <c r="K15" i="1"/>
  <c r="K14" i="1"/>
  <c r="K13" i="1"/>
  <c r="K12" i="1"/>
  <c r="K11" i="1"/>
  <c r="K10" i="1"/>
  <c r="K9" i="1"/>
  <c r="K8" i="1"/>
  <c r="B17" i="23"/>
  <c r="G17" i="23" s="1"/>
  <c r="B16" i="23"/>
  <c r="G16" i="23" s="1"/>
  <c r="B15" i="23"/>
  <c r="G15" i="23" s="1"/>
  <c r="B14" i="23"/>
  <c r="G14" i="23" s="1"/>
  <c r="B13" i="23"/>
  <c r="G13" i="23" s="1"/>
  <c r="B11" i="23"/>
  <c r="G11" i="23" s="1"/>
  <c r="B10" i="23"/>
  <c r="G10" i="23" s="1"/>
  <c r="B9" i="23"/>
  <c r="G9" i="23" s="1"/>
  <c r="B8" i="23"/>
  <c r="G8" i="23" s="1"/>
  <c r="CV13" i="5"/>
  <c r="CV12" i="5"/>
  <c r="CV11" i="5"/>
  <c r="CV10" i="5"/>
  <c r="CV9" i="5"/>
  <c r="CV8" i="5"/>
  <c r="CV7" i="5"/>
  <c r="CV6" i="5"/>
  <c r="CV5" i="5"/>
  <c r="BY13" i="5"/>
  <c r="BY12" i="5"/>
  <c r="BY11" i="5"/>
  <c r="BY10" i="5"/>
  <c r="BY9" i="5"/>
  <c r="BY8" i="5"/>
  <c r="BY7" i="5"/>
  <c r="BY6" i="5"/>
  <c r="BY5" i="5"/>
  <c r="BY4" i="5"/>
  <c r="I81" i="11" l="1"/>
  <c r="K81" i="11" s="1"/>
  <c r="J190" i="14"/>
  <c r="L190" i="14" s="1"/>
  <c r="L78" i="11"/>
  <c r="G78" i="11"/>
  <c r="H78" i="11"/>
  <c r="G82" i="11"/>
  <c r="H82" i="11"/>
  <c r="L82" i="11"/>
  <c r="BG10" i="5"/>
  <c r="CE3" i="5"/>
  <c r="N7" i="7"/>
  <c r="Z7" i="7" s="1"/>
  <c r="CG3" i="5"/>
  <c r="P7" i="7"/>
  <c r="AB7" i="7" s="1"/>
  <c r="CI3" i="5"/>
  <c r="R7" i="7"/>
  <c r="AD7" i="7" s="1"/>
  <c r="CH3" i="5"/>
  <c r="Q7" i="7"/>
  <c r="AC7" i="7" s="1"/>
  <c r="CF3" i="5"/>
  <c r="O7" i="7"/>
  <c r="AA7" i="7" s="1"/>
  <c r="BZ3" i="5"/>
  <c r="CJ6" i="5" s="1"/>
  <c r="CK6" i="5" s="1"/>
  <c r="CL6" i="5" s="1"/>
  <c r="CM6" i="5" s="1"/>
  <c r="CN6" i="5" s="1"/>
  <c r="CO6" i="5" s="1"/>
  <c r="CP6" i="5" s="1"/>
  <c r="CQ6" i="5" s="1"/>
  <c r="CR6" i="5" s="1"/>
  <c r="CS6" i="5" s="1"/>
  <c r="I7" i="7"/>
  <c r="U7" i="7" s="1"/>
  <c r="CA3" i="5"/>
  <c r="CK5" i="5" s="1"/>
  <c r="CL5" i="5" s="1"/>
  <c r="CM5" i="5" s="1"/>
  <c r="CN5" i="5" s="1"/>
  <c r="CO5" i="5" s="1"/>
  <c r="CP5" i="5" s="1"/>
  <c r="CQ5" i="5" s="1"/>
  <c r="CR5" i="5" s="1"/>
  <c r="CS5" i="5" s="1"/>
  <c r="J7" i="7"/>
  <c r="V7" i="7" s="1"/>
  <c r="CD3" i="5"/>
  <c r="M7" i="7"/>
  <c r="Y7" i="7" s="1"/>
  <c r="CB3" i="5"/>
  <c r="K7" i="7"/>
  <c r="W7" i="7" s="1"/>
  <c r="CC3" i="5"/>
  <c r="L7" i="7"/>
  <c r="X7" i="7" s="1"/>
  <c r="BE10" i="5"/>
  <c r="BC14" i="5"/>
  <c r="CK9" i="5"/>
  <c r="CL9" i="5" s="1"/>
  <c r="CM9" i="5" s="1"/>
  <c r="CN9" i="5" s="1"/>
  <c r="CO9" i="5" s="1"/>
  <c r="CP9" i="5" s="1"/>
  <c r="CQ9" i="5" s="1"/>
  <c r="CR9" i="5" s="1"/>
  <c r="CS9" i="5" s="1"/>
  <c r="CK7" i="5"/>
  <c r="CL7" i="5" s="1"/>
  <c r="CM7" i="5" s="1"/>
  <c r="CN7" i="5" s="1"/>
  <c r="CO7" i="5" s="1"/>
  <c r="CP7" i="5" s="1"/>
  <c r="CQ7" i="5" s="1"/>
  <c r="CR7" i="5" s="1"/>
  <c r="CS7" i="5" s="1"/>
  <c r="J81" i="11"/>
  <c r="AQ80" i="5"/>
  <c r="C85" i="11" s="1"/>
  <c r="AR80" i="5"/>
  <c r="D85" i="11" s="1"/>
  <c r="M79" i="11"/>
  <c r="DO6" i="5"/>
  <c r="DA6" i="5"/>
  <c r="DN6" i="5"/>
  <c r="DM6" i="5"/>
  <c r="DL6" i="5"/>
  <c r="CX6" i="5"/>
  <c r="DY6" i="5"/>
  <c r="DX6" i="5"/>
  <c r="DQ6" i="5"/>
  <c r="DB6" i="5"/>
  <c r="CZ6" i="5"/>
  <c r="CY6" i="5"/>
  <c r="DZ6" i="5"/>
  <c r="DK6" i="5"/>
  <c r="DJ6" i="5"/>
  <c r="DW6" i="5"/>
  <c r="DT6" i="5"/>
  <c r="DS6" i="5"/>
  <c r="DG6" i="5"/>
  <c r="DC6" i="5"/>
  <c r="DV6" i="5"/>
  <c r="DU6" i="5"/>
  <c r="DE6" i="5"/>
  <c r="DI6" i="5"/>
  <c r="DH6" i="5"/>
  <c r="DD6" i="5"/>
  <c r="DR6" i="5"/>
  <c r="CW6" i="5"/>
  <c r="EA6" i="5" s="1"/>
  <c r="DP6" i="5"/>
  <c r="DF6" i="5"/>
  <c r="DV9" i="5"/>
  <c r="DH9" i="5"/>
  <c r="DU9" i="5"/>
  <c r="DS9" i="5"/>
  <c r="DC9" i="5"/>
  <c r="DB9" i="5"/>
  <c r="DO9" i="5"/>
  <c r="DA9" i="5"/>
  <c r="DW9" i="5"/>
  <c r="DI9" i="5"/>
  <c r="DG9" i="5"/>
  <c r="DT9" i="5"/>
  <c r="DF9" i="5"/>
  <c r="DR9" i="5"/>
  <c r="CZ9" i="5"/>
  <c r="CY9" i="5"/>
  <c r="DY9" i="5"/>
  <c r="DL9" i="5"/>
  <c r="CX9" i="5"/>
  <c r="DZ9" i="5"/>
  <c r="DX9" i="5"/>
  <c r="DN9" i="5"/>
  <c r="DM9" i="5"/>
  <c r="DJ9" i="5"/>
  <c r="DK9" i="5"/>
  <c r="DE9" i="5"/>
  <c r="DQ9" i="5"/>
  <c r="CW9" i="5"/>
  <c r="EA9" i="5" s="1"/>
  <c r="DD9" i="5"/>
  <c r="DP9" i="5"/>
  <c r="DY10" i="5"/>
  <c r="DH10" i="5"/>
  <c r="DF10" i="5"/>
  <c r="DU10" i="5"/>
  <c r="DC10" i="5"/>
  <c r="DB10" i="5"/>
  <c r="DS10" i="5"/>
  <c r="DZ10" i="5"/>
  <c r="DJ10" i="5"/>
  <c r="DX10" i="5"/>
  <c r="DG10" i="5"/>
  <c r="DV10" i="5"/>
  <c r="DT10" i="5"/>
  <c r="DA10" i="5"/>
  <c r="DR10" i="5"/>
  <c r="DM10" i="5"/>
  <c r="DL10" i="5"/>
  <c r="CZ10" i="5"/>
  <c r="CX10" i="5"/>
  <c r="DO10" i="5"/>
  <c r="DN10" i="5"/>
  <c r="DI10" i="5"/>
  <c r="DP10" i="5"/>
  <c r="DE10" i="5"/>
  <c r="CY10" i="5"/>
  <c r="DQ10" i="5"/>
  <c r="DK10" i="5"/>
  <c r="DW10" i="5"/>
  <c r="DD10" i="5"/>
  <c r="CW10" i="5"/>
  <c r="EA10" i="5" s="1"/>
  <c r="DM11" i="5"/>
  <c r="DL11" i="5"/>
  <c r="DJ11" i="5"/>
  <c r="DZ11" i="5"/>
  <c r="DI11" i="5"/>
  <c r="DY11" i="5"/>
  <c r="DG11" i="5"/>
  <c r="DC11" i="5"/>
  <c r="DN11" i="5"/>
  <c r="DH11" i="5"/>
  <c r="DX11" i="5"/>
  <c r="DV11" i="5"/>
  <c r="DS11" i="5"/>
  <c r="DO11" i="5"/>
  <c r="DU11" i="5"/>
  <c r="DT11" i="5"/>
  <c r="CX11" i="5"/>
  <c r="DB11" i="5"/>
  <c r="CZ11" i="5"/>
  <c r="DA11" i="5"/>
  <c r="DW11" i="5"/>
  <c r="DF11" i="5"/>
  <c r="DD11" i="5"/>
  <c r="DR11" i="5"/>
  <c r="DP11" i="5"/>
  <c r="DE11" i="5"/>
  <c r="DK11" i="5"/>
  <c r="DQ11" i="5"/>
  <c r="CW11" i="5"/>
  <c r="EA11" i="5" s="1"/>
  <c r="CY11" i="5"/>
  <c r="DS12" i="5"/>
  <c r="DA12" i="5"/>
  <c r="DQ12" i="5"/>
  <c r="DO12" i="5"/>
  <c r="DN12" i="5"/>
  <c r="DL12" i="5"/>
  <c r="DJ12" i="5"/>
  <c r="DT12" i="5"/>
  <c r="DB12" i="5"/>
  <c r="CZ12" i="5"/>
  <c r="CX12" i="5"/>
  <c r="DM12" i="5"/>
  <c r="DE12" i="5"/>
  <c r="DC12" i="5"/>
  <c r="DZ12" i="5"/>
  <c r="DX12" i="5"/>
  <c r="DY12" i="5"/>
  <c r="DG12" i="5"/>
  <c r="DV12" i="5"/>
  <c r="DH12" i="5"/>
  <c r="CW12" i="5"/>
  <c r="EA12" i="5" s="1"/>
  <c r="DF12" i="5"/>
  <c r="DR12" i="5"/>
  <c r="CY12" i="5"/>
  <c r="DW12" i="5"/>
  <c r="DD12" i="5"/>
  <c r="DK12" i="5"/>
  <c r="DP12" i="5"/>
  <c r="DI12" i="5"/>
  <c r="DU12" i="5"/>
  <c r="DV13" i="5"/>
  <c r="DE13" i="5"/>
  <c r="DS13" i="5"/>
  <c r="DQ13" i="5"/>
  <c r="CZ13" i="5"/>
  <c r="DN13" i="5"/>
  <c r="CY13" i="5"/>
  <c r="DM13" i="5"/>
  <c r="DW13" i="5"/>
  <c r="DG13" i="5"/>
  <c r="DT13" i="5"/>
  <c r="DC13" i="5"/>
  <c r="DB13" i="5"/>
  <c r="DA13" i="5"/>
  <c r="DO13" i="5"/>
  <c r="CX13" i="5"/>
  <c r="DY13" i="5"/>
  <c r="DX13" i="5"/>
  <c r="DL13" i="5"/>
  <c r="DK13" i="5"/>
  <c r="DJ13" i="5"/>
  <c r="DH13" i="5"/>
  <c r="DZ13" i="5"/>
  <c r="DI13" i="5"/>
  <c r="DU13" i="5"/>
  <c r="DR13" i="5"/>
  <c r="DF13" i="5"/>
  <c r="CW13" i="5"/>
  <c r="EA13" i="5" s="1"/>
  <c r="DD13" i="5"/>
  <c r="DP13" i="5"/>
  <c r="DX7" i="5"/>
  <c r="DL7" i="5"/>
  <c r="CZ7" i="5"/>
  <c r="DK7" i="5"/>
  <c r="DV7" i="5"/>
  <c r="DU7" i="5"/>
  <c r="DI7" i="5"/>
  <c r="DH7" i="5"/>
  <c r="DS7" i="5"/>
  <c r="DY7" i="5"/>
  <c r="DM7" i="5"/>
  <c r="DA7" i="5"/>
  <c r="DW7" i="5"/>
  <c r="CY7" i="5"/>
  <c r="DJ7" i="5"/>
  <c r="CX7" i="5"/>
  <c r="DT7" i="5"/>
  <c r="DG7" i="5"/>
  <c r="DB7" i="5"/>
  <c r="DZ7" i="5"/>
  <c r="DR7" i="5"/>
  <c r="DQ7" i="5"/>
  <c r="DP7" i="5"/>
  <c r="DF7" i="5"/>
  <c r="DO7" i="5"/>
  <c r="DN7" i="5"/>
  <c r="DD7" i="5"/>
  <c r="DC7" i="5"/>
  <c r="DE7" i="5"/>
  <c r="CW7" i="5"/>
  <c r="EA7" i="5" s="1"/>
  <c r="DW8" i="5"/>
  <c r="DI8" i="5"/>
  <c r="DV8" i="5"/>
  <c r="DU8" i="5"/>
  <c r="DT8" i="5"/>
  <c r="DC8" i="5"/>
  <c r="DB8" i="5"/>
  <c r="DX8" i="5"/>
  <c r="DJ8" i="5"/>
  <c r="DH8" i="5"/>
  <c r="DG8" i="5"/>
  <c r="DE8" i="5"/>
  <c r="DS8" i="5"/>
  <c r="DQ8" i="5"/>
  <c r="CY8" i="5"/>
  <c r="CX8" i="5"/>
  <c r="DY8" i="5"/>
  <c r="DZ8" i="5"/>
  <c r="DN8" i="5"/>
  <c r="DL8" i="5"/>
  <c r="DK8" i="5"/>
  <c r="DA8" i="5"/>
  <c r="DM8" i="5"/>
  <c r="CZ8" i="5"/>
  <c r="DO8" i="5"/>
  <c r="DF8" i="5"/>
  <c r="DP8" i="5"/>
  <c r="DD8" i="5"/>
  <c r="DR8" i="5"/>
  <c r="CW8" i="5"/>
  <c r="EA8" i="5" s="1"/>
  <c r="DT4" i="5"/>
  <c r="DE4" i="5"/>
  <c r="DS4" i="5"/>
  <c r="DA4" i="5"/>
  <c r="CZ4" i="5"/>
  <c r="CY4" i="5"/>
  <c r="DU4" i="5"/>
  <c r="DG4" i="5"/>
  <c r="DC4" i="5"/>
  <c r="DQ4" i="5"/>
  <c r="DB4" i="5"/>
  <c r="DO4" i="5"/>
  <c r="DN4" i="5"/>
  <c r="DM4" i="5"/>
  <c r="DW4" i="5"/>
  <c r="DV4" i="5"/>
  <c r="DJ4" i="5"/>
  <c r="DL4" i="5"/>
  <c r="DK4" i="5"/>
  <c r="DY4" i="5"/>
  <c r="DH4" i="5"/>
  <c r="CX4" i="5"/>
  <c r="DZ4" i="5"/>
  <c r="DX4" i="5"/>
  <c r="DI4" i="5"/>
  <c r="DD4" i="5"/>
  <c r="DP4" i="5"/>
  <c r="DF4" i="5"/>
  <c r="DR4" i="5"/>
  <c r="CW4" i="5"/>
  <c r="EA4" i="5" s="1"/>
  <c r="DQ5" i="5"/>
  <c r="DB5" i="5"/>
  <c r="DO5" i="5"/>
  <c r="DN5" i="5"/>
  <c r="CY5" i="5"/>
  <c r="DZ5" i="5"/>
  <c r="CX5" i="5"/>
  <c r="DY5" i="5"/>
  <c r="CW5" i="5"/>
  <c r="EA5" i="5" s="1"/>
  <c r="DS5" i="5"/>
  <c r="DC5" i="5"/>
  <c r="DA5" i="5"/>
  <c r="CZ5" i="5"/>
  <c r="DM5" i="5"/>
  <c r="DL5" i="5"/>
  <c r="DK5" i="5"/>
  <c r="DW5" i="5"/>
  <c r="DV5" i="5"/>
  <c r="DU5" i="5"/>
  <c r="DT5" i="5"/>
  <c r="DJ5" i="5"/>
  <c r="DI5" i="5"/>
  <c r="DH5" i="5"/>
  <c r="DE5" i="5"/>
  <c r="DG5" i="5"/>
  <c r="DX5" i="5"/>
  <c r="DF5" i="5"/>
  <c r="DR5" i="5"/>
  <c r="DD5" i="5"/>
  <c r="DP5" i="5"/>
  <c r="M76" i="11"/>
  <c r="AL85" i="5"/>
  <c r="B90" i="11"/>
  <c r="AN82" i="5"/>
  <c r="AP82" i="5" s="1"/>
  <c r="AL86" i="5"/>
  <c r="B91" i="11"/>
  <c r="AN83" i="5"/>
  <c r="AP83" i="5" s="1"/>
  <c r="AR79" i="5"/>
  <c r="D84" i="11" s="1"/>
  <c r="CK11" i="5"/>
  <c r="CL11" i="5" s="1"/>
  <c r="CM11" i="5" s="1"/>
  <c r="CN11" i="5" s="1"/>
  <c r="CO11" i="5" s="1"/>
  <c r="CP11" i="5" s="1"/>
  <c r="CQ11" i="5" s="1"/>
  <c r="CR11" i="5" s="1"/>
  <c r="CS11" i="5" s="1"/>
  <c r="AQ79" i="5"/>
  <c r="C84" i="11" s="1"/>
  <c r="CL13" i="5"/>
  <c r="CM13" i="5" s="1"/>
  <c r="CN13" i="5" s="1"/>
  <c r="CO13" i="5" s="1"/>
  <c r="CP13" i="5" s="1"/>
  <c r="CQ13" i="5" s="1"/>
  <c r="CR13" i="5" s="1"/>
  <c r="CS13" i="5" s="1"/>
  <c r="C189" i="14"/>
  <c r="CK10" i="5"/>
  <c r="CL10" i="5" s="1"/>
  <c r="CM10" i="5" s="1"/>
  <c r="CN10" i="5" s="1"/>
  <c r="CO10" i="5" s="1"/>
  <c r="CP10" i="5" s="1"/>
  <c r="CQ10" i="5" s="1"/>
  <c r="CR10" i="5" s="1"/>
  <c r="CS10" i="5" s="1"/>
  <c r="J188" i="14"/>
  <c r="L188" i="14" s="1"/>
  <c r="H270" i="14"/>
  <c r="C270" i="14" s="1"/>
  <c r="H300" i="14"/>
  <c r="C300" i="14" s="1"/>
  <c r="H292" i="14"/>
  <c r="C292" i="14" s="1"/>
  <c r="H249" i="14"/>
  <c r="J249" i="14" s="1"/>
  <c r="L249" i="14" s="1"/>
  <c r="H305" i="14"/>
  <c r="C305" i="14" s="1"/>
  <c r="H267" i="14"/>
  <c r="C267" i="14" s="1"/>
  <c r="H263" i="14"/>
  <c r="C263" i="14" s="1"/>
  <c r="H277" i="14"/>
  <c r="C277" i="14" s="1"/>
  <c r="H294" i="14"/>
  <c r="C294" i="14" s="1"/>
  <c r="H259" i="14"/>
  <c r="C259" i="14" s="1"/>
  <c r="J209" i="14"/>
  <c r="L209" i="14" s="1"/>
  <c r="J208" i="14"/>
  <c r="L208" i="14" s="1"/>
  <c r="H283" i="14"/>
  <c r="C283" i="14" s="1"/>
  <c r="H273" i="14"/>
  <c r="C273" i="14" s="1"/>
  <c r="H291" i="14"/>
  <c r="C291" i="14" s="1"/>
  <c r="H303" i="14"/>
  <c r="C303" i="14" s="1"/>
  <c r="H262" i="14"/>
  <c r="C262" i="14" s="1"/>
  <c r="H297" i="14"/>
  <c r="C297" i="14" s="1"/>
  <c r="H276" i="14"/>
  <c r="C276" i="14" s="1"/>
  <c r="H251" i="14"/>
  <c r="C251" i="14" s="1"/>
  <c r="H285" i="14"/>
  <c r="C285" i="14" s="1"/>
  <c r="H264" i="14"/>
  <c r="C264" i="14" s="1"/>
  <c r="H253" i="14"/>
  <c r="C253" i="14" s="1"/>
  <c r="H274" i="14"/>
  <c r="C274" i="14" s="1"/>
  <c r="H299" i="14"/>
  <c r="C299" i="14" s="1"/>
  <c r="C230" i="14"/>
  <c r="J230" i="14"/>
  <c r="L230" i="14" s="1"/>
  <c r="H252" i="14"/>
  <c r="C252" i="14" s="1"/>
  <c r="C229" i="14"/>
  <c r="J229" i="14"/>
  <c r="L229" i="14" s="1"/>
  <c r="H255" i="14"/>
  <c r="C255" i="14" s="1"/>
  <c r="C228" i="14"/>
  <c r="J228" i="14"/>
  <c r="L228" i="14" s="1"/>
  <c r="H302" i="14"/>
  <c r="C302" i="14" s="1"/>
  <c r="H260" i="14"/>
  <c r="C260" i="14" s="1"/>
  <c r="C210" i="14"/>
  <c r="J210" i="14"/>
  <c r="L210" i="14" s="1"/>
  <c r="H254" i="14"/>
  <c r="C254" i="14" s="1"/>
  <c r="G348" i="14"/>
  <c r="F348" i="14"/>
  <c r="E348" i="14"/>
  <c r="G360" i="14"/>
  <c r="F360" i="14"/>
  <c r="E360" i="14"/>
  <c r="G339" i="14"/>
  <c r="F339" i="14"/>
  <c r="E339" i="14"/>
  <c r="H290" i="14"/>
  <c r="G325" i="14"/>
  <c r="F325" i="14"/>
  <c r="E325" i="14"/>
  <c r="G308" i="14"/>
  <c r="F308" i="14"/>
  <c r="E308" i="14"/>
  <c r="G338" i="14"/>
  <c r="F338" i="14"/>
  <c r="E338" i="14"/>
  <c r="G344" i="14"/>
  <c r="F344" i="14"/>
  <c r="E344" i="14"/>
  <c r="G345" i="14"/>
  <c r="F345" i="14"/>
  <c r="E345" i="14"/>
  <c r="G324" i="14"/>
  <c r="F324" i="14"/>
  <c r="E324" i="14"/>
  <c r="H266" i="14"/>
  <c r="C266" i="14" s="1"/>
  <c r="H265" i="14"/>
  <c r="C265" i="14" s="1"/>
  <c r="G331" i="14"/>
  <c r="F331" i="14"/>
  <c r="E331" i="14"/>
  <c r="H271" i="14"/>
  <c r="C271" i="14" s="1"/>
  <c r="H279" i="14"/>
  <c r="C279" i="14" s="1"/>
  <c r="H272" i="14"/>
  <c r="C272" i="14" s="1"/>
  <c r="G355" i="14"/>
  <c r="F355" i="14"/>
  <c r="E355" i="14"/>
  <c r="G353" i="14"/>
  <c r="F353" i="14"/>
  <c r="E353" i="14"/>
  <c r="G342" i="14"/>
  <c r="F342" i="14"/>
  <c r="E342" i="14"/>
  <c r="E330" i="14"/>
  <c r="G330" i="14"/>
  <c r="F330" i="14"/>
  <c r="G336" i="14"/>
  <c r="F336" i="14"/>
  <c r="E336" i="14"/>
  <c r="H282" i="14"/>
  <c r="C282" i="14" s="1"/>
  <c r="H248" i="14"/>
  <c r="G309" i="14"/>
  <c r="F309" i="14"/>
  <c r="E309" i="14"/>
  <c r="G350" i="14"/>
  <c r="F350" i="14"/>
  <c r="E350" i="14"/>
  <c r="G317" i="14"/>
  <c r="F317" i="14"/>
  <c r="E317" i="14"/>
  <c r="G326" i="14"/>
  <c r="F326" i="14"/>
  <c r="E326" i="14"/>
  <c r="G320" i="14"/>
  <c r="F320" i="14"/>
  <c r="E320" i="14"/>
  <c r="G365" i="14"/>
  <c r="F365" i="14"/>
  <c r="E365" i="14"/>
  <c r="G366" i="14"/>
  <c r="F366" i="14"/>
  <c r="E366" i="14"/>
  <c r="G363" i="14"/>
  <c r="F363" i="14"/>
  <c r="E363" i="14"/>
  <c r="H257" i="14"/>
  <c r="C257" i="14" s="1"/>
  <c r="H281" i="14"/>
  <c r="C281" i="14" s="1"/>
  <c r="H307" i="14"/>
  <c r="C307" i="14" s="1"/>
  <c r="H304" i="14"/>
  <c r="C304" i="14" s="1"/>
  <c r="G349" i="14"/>
  <c r="F349" i="14"/>
  <c r="E349" i="14"/>
  <c r="G340" i="14"/>
  <c r="F340" i="14"/>
  <c r="E340" i="14"/>
  <c r="F351" i="14"/>
  <c r="E351" i="14"/>
  <c r="G351" i="14"/>
  <c r="G341" i="14"/>
  <c r="F341" i="14"/>
  <c r="E341" i="14"/>
  <c r="G318" i="14"/>
  <c r="F318" i="14"/>
  <c r="E318" i="14"/>
  <c r="H280" i="14"/>
  <c r="C280" i="14" s="1"/>
  <c r="H284" i="14"/>
  <c r="C284" i="14" s="1"/>
  <c r="H258" i="14"/>
  <c r="C258" i="14" s="1"/>
  <c r="G354" i="14"/>
  <c r="F354" i="14"/>
  <c r="E354" i="14"/>
  <c r="G328" i="14"/>
  <c r="F328" i="14"/>
  <c r="E328" i="14"/>
  <c r="E346" i="14"/>
  <c r="G346" i="14"/>
  <c r="F346" i="14"/>
  <c r="E314" i="14"/>
  <c r="G314" i="14"/>
  <c r="F314" i="14"/>
  <c r="G359" i="14"/>
  <c r="F359" i="14"/>
  <c r="E359" i="14"/>
  <c r="G323" i="14"/>
  <c r="F323" i="14"/>
  <c r="E323" i="14"/>
  <c r="G333" i="14"/>
  <c r="F333" i="14"/>
  <c r="E333" i="14"/>
  <c r="H286" i="14"/>
  <c r="C286" i="14" s="1"/>
  <c r="H288" i="14"/>
  <c r="G321" i="14"/>
  <c r="F321" i="14"/>
  <c r="E321" i="14"/>
  <c r="G311" i="14"/>
  <c r="F311" i="14"/>
  <c r="E311" i="14"/>
  <c r="F319" i="14"/>
  <c r="E319" i="14"/>
  <c r="G319" i="14"/>
  <c r="F335" i="14"/>
  <c r="E335" i="14"/>
  <c r="G335" i="14"/>
  <c r="G312" i="14"/>
  <c r="F312" i="14"/>
  <c r="E312" i="14"/>
  <c r="H289" i="14"/>
  <c r="H256" i="14"/>
  <c r="C256" i="14" s="1"/>
  <c r="H250" i="14"/>
  <c r="H268" i="14"/>
  <c r="G316" i="14"/>
  <c r="F316" i="14"/>
  <c r="E316" i="14"/>
  <c r="G343" i="14"/>
  <c r="F343" i="14"/>
  <c r="E343" i="14"/>
  <c r="G361" i="14"/>
  <c r="F361" i="14"/>
  <c r="E361" i="14"/>
  <c r="G364" i="14"/>
  <c r="F364" i="14"/>
  <c r="E364" i="14"/>
  <c r="G310" i="14"/>
  <c r="F310" i="14"/>
  <c r="E310" i="14"/>
  <c r="H298" i="14"/>
  <c r="C298" i="14" s="1"/>
  <c r="H301" i="14"/>
  <c r="C301" i="14" s="1"/>
  <c r="H278" i="14"/>
  <c r="C278" i="14" s="1"/>
  <c r="H287" i="14"/>
  <c r="C287" i="14" s="1"/>
  <c r="F367" i="14"/>
  <c r="E367" i="14"/>
  <c r="G367" i="14"/>
  <c r="E362" i="14"/>
  <c r="G362" i="14"/>
  <c r="F362" i="14"/>
  <c r="G327" i="14"/>
  <c r="F327" i="14"/>
  <c r="E327" i="14"/>
  <c r="G337" i="14"/>
  <c r="F337" i="14"/>
  <c r="E337" i="14"/>
  <c r="G332" i="14"/>
  <c r="F332" i="14"/>
  <c r="E332" i="14"/>
  <c r="G322" i="14"/>
  <c r="F322" i="14"/>
  <c r="E322" i="14"/>
  <c r="G313" i="14"/>
  <c r="F313" i="14"/>
  <c r="E313" i="14"/>
  <c r="G356" i="14"/>
  <c r="F356" i="14"/>
  <c r="E356" i="14"/>
  <c r="G357" i="14"/>
  <c r="F357" i="14"/>
  <c r="E357" i="14"/>
  <c r="G329" i="14"/>
  <c r="F329" i="14"/>
  <c r="E329" i="14"/>
  <c r="H293" i="14"/>
  <c r="C293" i="14" s="1"/>
  <c r="H269" i="14"/>
  <c r="H261" i="14"/>
  <c r="C261" i="14" s="1"/>
  <c r="G352" i="14"/>
  <c r="F352" i="14"/>
  <c r="E352" i="14"/>
  <c r="G334" i="14"/>
  <c r="F334" i="14"/>
  <c r="E334" i="14"/>
  <c r="G358" i="14"/>
  <c r="F358" i="14"/>
  <c r="E358" i="14"/>
  <c r="G347" i="14"/>
  <c r="F347" i="14"/>
  <c r="E347" i="14"/>
  <c r="G315" i="14"/>
  <c r="F315" i="14"/>
  <c r="E315" i="14"/>
  <c r="H306" i="14"/>
  <c r="C306" i="14" s="1"/>
  <c r="H295" i="14"/>
  <c r="C295" i="14" s="1"/>
  <c r="H275" i="14"/>
  <c r="C275" i="14" s="1"/>
  <c r="H296" i="14"/>
  <c r="C296" i="14" s="1"/>
  <c r="CJ4" i="5"/>
  <c r="CK4" i="5" s="1"/>
  <c r="CL4" i="5" s="1"/>
  <c r="CM4" i="5" s="1"/>
  <c r="CN4" i="5" s="1"/>
  <c r="CO4" i="5" s="1"/>
  <c r="CP4" i="5" s="1"/>
  <c r="CQ4" i="5" s="1"/>
  <c r="CR4" i="5" s="1"/>
  <c r="CS4" i="5" s="1"/>
  <c r="CK8" i="5"/>
  <c r="CL8" i="5" s="1"/>
  <c r="CM8" i="5" s="1"/>
  <c r="CN8" i="5" s="1"/>
  <c r="CO8" i="5" s="1"/>
  <c r="CP8" i="5" s="1"/>
  <c r="CQ8" i="5" s="1"/>
  <c r="CR8" i="5" s="1"/>
  <c r="CS8" i="5" s="1"/>
  <c r="CK12" i="5"/>
  <c r="CL12" i="5" s="1"/>
  <c r="CM12" i="5" s="1"/>
  <c r="CN12" i="5" s="1"/>
  <c r="CO12" i="5" s="1"/>
  <c r="CP12" i="5" s="1"/>
  <c r="CQ12" i="5" s="1"/>
  <c r="CR12" i="5" s="1"/>
  <c r="CS12" i="5" s="1"/>
  <c r="E13" i="5"/>
  <c r="E12" i="5"/>
  <c r="E11" i="5"/>
  <c r="E10" i="5"/>
  <c r="E9" i="5"/>
  <c r="E8" i="5"/>
  <c r="E7" i="5"/>
  <c r="E6" i="5"/>
  <c r="E5" i="5"/>
  <c r="F5" i="5" s="1"/>
  <c r="U13" i="5"/>
  <c r="U12" i="5"/>
  <c r="U11" i="5"/>
  <c r="U10" i="5"/>
  <c r="U9" i="5"/>
  <c r="U8" i="5"/>
  <c r="U7" i="5"/>
  <c r="U6" i="5"/>
  <c r="U5" i="5"/>
  <c r="L17" i="1"/>
  <c r="L16" i="1"/>
  <c r="L15" i="1"/>
  <c r="L14" i="1"/>
  <c r="L13" i="1"/>
  <c r="L12" i="1"/>
  <c r="L11" i="1"/>
  <c r="L10" i="1"/>
  <c r="L9" i="1"/>
  <c r="D13" i="5"/>
  <c r="D12" i="5"/>
  <c r="D11" i="5"/>
  <c r="D10" i="5"/>
  <c r="D9" i="5"/>
  <c r="D8" i="5"/>
  <c r="D7" i="5"/>
  <c r="D6" i="5"/>
  <c r="D5" i="5"/>
  <c r="D4" i="5"/>
  <c r="L8" i="1"/>
  <c r="I85" i="11" l="1"/>
  <c r="K85" i="11" s="1"/>
  <c r="G81" i="11"/>
  <c r="H81" i="11"/>
  <c r="L81" i="11"/>
  <c r="J85" i="11"/>
  <c r="BG11" i="5"/>
  <c r="AA37" i="7" a="1"/>
  <c r="AA37" i="7" s="1"/>
  <c r="Z36" i="7" a="1"/>
  <c r="Z36" i="7" s="1"/>
  <c r="Z35" i="7" a="1"/>
  <c r="Z35" i="7" s="1"/>
  <c r="Y34" i="7" a="1"/>
  <c r="Y34" i="7" s="1"/>
  <c r="X33" i="7" a="1"/>
  <c r="X33" i="7" s="1"/>
  <c r="X32" i="7" a="1"/>
  <c r="X32" i="7" s="1"/>
  <c r="W31" i="7" a="1"/>
  <c r="W31" i="7" s="1"/>
  <c r="V30" i="7" a="1"/>
  <c r="V30" i="7" s="1"/>
  <c r="V29" i="7" a="1"/>
  <c r="V29" i="7" s="1"/>
  <c r="U28" i="7" a="1"/>
  <c r="U28" i="7" s="1"/>
  <c r="AD26" i="7" a="1"/>
  <c r="AD26" i="7" s="1"/>
  <c r="AD25" i="7" a="1"/>
  <c r="AD25" i="7" s="1"/>
  <c r="AC24" i="7" a="1"/>
  <c r="AC24" i="7" s="1"/>
  <c r="AB23" i="7" a="1"/>
  <c r="AB23" i="7" s="1"/>
  <c r="AB22" i="7" a="1"/>
  <c r="AB22" i="7" s="1"/>
  <c r="AA21" i="7" a="1"/>
  <c r="AA21" i="7" s="1"/>
  <c r="Z20" i="7" a="1"/>
  <c r="Z20" i="7" s="1"/>
  <c r="Z19" i="7" a="1"/>
  <c r="Z19" i="7" s="1"/>
  <c r="Y18" i="7" a="1"/>
  <c r="Y18" i="7" s="1"/>
  <c r="X17" i="7" a="1"/>
  <c r="X17" i="7" s="1"/>
  <c r="X16" i="7" a="1"/>
  <c r="X16" i="7" s="1"/>
  <c r="W15" i="7" a="1"/>
  <c r="W15" i="7" s="1"/>
  <c r="V14" i="7" a="1"/>
  <c r="V14" i="7" s="1"/>
  <c r="AD12" i="7" a="1"/>
  <c r="AD12" i="7" s="1"/>
  <c r="AB11" i="7" a="1"/>
  <c r="AB11" i="7" s="1"/>
  <c r="Z10" i="7" a="1"/>
  <c r="Z10" i="7" s="1"/>
  <c r="X9" i="7" a="1"/>
  <c r="X9" i="7" s="1"/>
  <c r="V8" i="7" a="1"/>
  <c r="V8" i="7" s="1"/>
  <c r="U36" i="7" a="1"/>
  <c r="U36" i="7" s="1"/>
  <c r="Z27" i="7" a="1"/>
  <c r="Z27" i="7" s="1"/>
  <c r="V21" i="7" a="1"/>
  <c r="V21" i="7" s="1"/>
  <c r="AD9" i="7" a="1"/>
  <c r="AD9" i="7" s="1"/>
  <c r="Z37" i="7" a="1"/>
  <c r="Z37" i="7" s="1"/>
  <c r="Y36" i="7" a="1"/>
  <c r="Y36" i="7" s="1"/>
  <c r="Y35" i="7" a="1"/>
  <c r="Y35" i="7" s="1"/>
  <c r="X34" i="7" a="1"/>
  <c r="X34" i="7" s="1"/>
  <c r="W33" i="7" a="1"/>
  <c r="W33" i="7" s="1"/>
  <c r="W32" i="7" a="1"/>
  <c r="W32" i="7" s="1"/>
  <c r="V31" i="7" a="1"/>
  <c r="V31" i="7" s="1"/>
  <c r="U30" i="7" a="1"/>
  <c r="U30" i="7" s="1"/>
  <c r="U29" i="7" a="1"/>
  <c r="U29" i="7" s="1"/>
  <c r="AD27" i="7" a="1"/>
  <c r="AD27" i="7" s="1"/>
  <c r="AC26" i="7" a="1"/>
  <c r="AC26" i="7" s="1"/>
  <c r="AC25" i="7" a="1"/>
  <c r="AC25" i="7" s="1"/>
  <c r="AB24" i="7" a="1"/>
  <c r="AB24" i="7" s="1"/>
  <c r="AA23" i="7" a="1"/>
  <c r="AA23" i="7" s="1"/>
  <c r="AA22" i="7" a="1"/>
  <c r="AA22" i="7" s="1"/>
  <c r="Z21" i="7" a="1"/>
  <c r="Z21" i="7" s="1"/>
  <c r="Y20" i="7" a="1"/>
  <c r="Y20" i="7" s="1"/>
  <c r="Y19" i="7" a="1"/>
  <c r="Y19" i="7" s="1"/>
  <c r="X18" i="7" a="1"/>
  <c r="X18" i="7" s="1"/>
  <c r="W17" i="7" a="1"/>
  <c r="W17" i="7" s="1"/>
  <c r="W16" i="7" a="1"/>
  <c r="W16" i="7" s="1"/>
  <c r="V15" i="7" a="1"/>
  <c r="V15" i="7" s="1"/>
  <c r="U14" i="7" a="1"/>
  <c r="U14" i="7" s="1"/>
  <c r="AC12" i="7" a="1"/>
  <c r="AC12" i="7" s="1"/>
  <c r="AA11" i="7" a="1"/>
  <c r="AA11" i="7" s="1"/>
  <c r="Y10" i="7" a="1"/>
  <c r="Y10" i="7" s="1"/>
  <c r="W9" i="7" a="1"/>
  <c r="W9" i="7" s="1"/>
  <c r="U8" i="7" a="1"/>
  <c r="U8" i="7" s="1"/>
  <c r="AD33" i="7" a="1"/>
  <c r="AD33" i="7" s="1"/>
  <c r="AB30" i="7" a="1"/>
  <c r="AB30" i="7" s="1"/>
  <c r="X24" i="7" a="1"/>
  <c r="X24" i="7" s="1"/>
  <c r="AB15" i="7" a="1"/>
  <c r="AB15" i="7" s="1"/>
  <c r="Y37" i="7" a="1"/>
  <c r="Y37" i="7" s="1"/>
  <c r="X35" i="7" a="1"/>
  <c r="X35" i="7" s="1"/>
  <c r="W34" i="7" a="1"/>
  <c r="W34" i="7" s="1"/>
  <c r="V32" i="7" a="1"/>
  <c r="V32" i="7" s="1"/>
  <c r="U31" i="7" a="1"/>
  <c r="U31" i="7" s="1"/>
  <c r="AD28" i="7" a="1"/>
  <c r="AD28" i="7" s="1"/>
  <c r="AC27" i="7" a="1"/>
  <c r="AC27" i="7" s="1"/>
  <c r="AB25" i="7" a="1"/>
  <c r="AB25" i="7" s="1"/>
  <c r="AA24" i="7" a="1"/>
  <c r="AA24" i="7" s="1"/>
  <c r="Z22" i="7" a="1"/>
  <c r="Z22" i="7" s="1"/>
  <c r="Y21" i="7" a="1"/>
  <c r="Y21" i="7" s="1"/>
  <c r="X19" i="7" a="1"/>
  <c r="X19" i="7" s="1"/>
  <c r="W18" i="7" a="1"/>
  <c r="W18" i="7" s="1"/>
  <c r="V16" i="7" a="1"/>
  <c r="V16" i="7" s="1"/>
  <c r="U15" i="7" a="1"/>
  <c r="U15" i="7" s="1"/>
  <c r="AD13" i="7" a="1"/>
  <c r="AD13" i="7" s="1"/>
  <c r="AB12" i="7" a="1"/>
  <c r="AB12" i="7" s="1"/>
  <c r="Z11" i="7" a="1"/>
  <c r="Z11" i="7" s="1"/>
  <c r="X10" i="7" a="1"/>
  <c r="X10" i="7" s="1"/>
  <c r="V9" i="7" a="1"/>
  <c r="V9" i="7" s="1"/>
  <c r="AD34" i="7" a="1"/>
  <c r="AD34" i="7" s="1"/>
  <c r="Z28" i="7" a="1"/>
  <c r="Z28" i="7" s="1"/>
  <c r="V22" i="7" a="1"/>
  <c r="V22" i="7" s="1"/>
  <c r="V11" i="7" a="1"/>
  <c r="V11" i="7" s="1"/>
  <c r="X37" i="7" a="1"/>
  <c r="X37" i="7" s="1"/>
  <c r="X36" i="7" a="1"/>
  <c r="X36" i="7" s="1"/>
  <c r="W35" i="7" a="1"/>
  <c r="W35" i="7" s="1"/>
  <c r="V34" i="7" a="1"/>
  <c r="V34" i="7" s="1"/>
  <c r="V33" i="7" a="1"/>
  <c r="V33" i="7" s="1"/>
  <c r="U32" i="7" a="1"/>
  <c r="U32" i="7" s="1"/>
  <c r="AD30" i="7" a="1"/>
  <c r="AD30" i="7" s="1"/>
  <c r="AD29" i="7" a="1"/>
  <c r="AD29" i="7" s="1"/>
  <c r="AC28" i="7" a="1"/>
  <c r="AC28" i="7" s="1"/>
  <c r="AB27" i="7" a="1"/>
  <c r="AB27" i="7" s="1"/>
  <c r="AB26" i="7" a="1"/>
  <c r="AB26" i="7" s="1"/>
  <c r="AA25" i="7" a="1"/>
  <c r="AA25" i="7" s="1"/>
  <c r="Z24" i="7" a="1"/>
  <c r="Z24" i="7" s="1"/>
  <c r="Z23" i="7" a="1"/>
  <c r="Z23" i="7" s="1"/>
  <c r="Y22" i="7" a="1"/>
  <c r="Y22" i="7" s="1"/>
  <c r="X21" i="7" a="1"/>
  <c r="X21" i="7" s="1"/>
  <c r="X20" i="7" a="1"/>
  <c r="X20" i="7" s="1"/>
  <c r="W19" i="7" a="1"/>
  <c r="W19" i="7" s="1"/>
  <c r="V18" i="7" a="1"/>
  <c r="V18" i="7" s="1"/>
  <c r="V17" i="7" a="1"/>
  <c r="V17" i="7" s="1"/>
  <c r="U16" i="7" a="1"/>
  <c r="U16" i="7" s="1"/>
  <c r="AD14" i="7" a="1"/>
  <c r="AD14" i="7" s="1"/>
  <c r="AC13" i="7" a="1"/>
  <c r="AC13" i="7" s="1"/>
  <c r="AA12" i="7" a="1"/>
  <c r="AA12" i="7" s="1"/>
  <c r="Y11" i="7" a="1"/>
  <c r="Y11" i="7" s="1"/>
  <c r="W10" i="7" a="1"/>
  <c r="W10" i="7" s="1"/>
  <c r="U9" i="7" a="1"/>
  <c r="U9" i="7" s="1"/>
  <c r="AC32" i="7" a="1"/>
  <c r="AC32" i="7" s="1"/>
  <c r="AA29" i="7" a="1"/>
  <c r="AA29" i="7" s="1"/>
  <c r="W23" i="7" a="1"/>
  <c r="W23" i="7" s="1"/>
  <c r="Z13" i="7" a="1"/>
  <c r="Z13" i="7" s="1"/>
  <c r="W37" i="7" a="1"/>
  <c r="W37" i="7" s="1"/>
  <c r="W36" i="7" a="1"/>
  <c r="W36" i="7" s="1"/>
  <c r="V35" i="7" a="1"/>
  <c r="V35" i="7" s="1"/>
  <c r="U34" i="7" a="1"/>
  <c r="U34" i="7" s="1"/>
  <c r="U33" i="7" a="1"/>
  <c r="U33" i="7" s="1"/>
  <c r="AD31" i="7" a="1"/>
  <c r="AD31" i="7" s="1"/>
  <c r="AC30" i="7" a="1"/>
  <c r="AC30" i="7" s="1"/>
  <c r="AC29" i="7" a="1"/>
  <c r="AC29" i="7" s="1"/>
  <c r="AB28" i="7" a="1"/>
  <c r="AB28" i="7" s="1"/>
  <c r="AA27" i="7" a="1"/>
  <c r="AA27" i="7" s="1"/>
  <c r="AA26" i="7" a="1"/>
  <c r="AA26" i="7" s="1"/>
  <c r="Z25" i="7" a="1"/>
  <c r="Z25" i="7" s="1"/>
  <c r="Y24" i="7" a="1"/>
  <c r="Y24" i="7" s="1"/>
  <c r="Y23" i="7" a="1"/>
  <c r="Y23" i="7" s="1"/>
  <c r="X22" i="7" a="1"/>
  <c r="X22" i="7" s="1"/>
  <c r="W21" i="7" a="1"/>
  <c r="W21" i="7" s="1"/>
  <c r="W20" i="7" a="1"/>
  <c r="W20" i="7" s="1"/>
  <c r="V19" i="7" a="1"/>
  <c r="V19" i="7" s="1"/>
  <c r="U18" i="7" a="1"/>
  <c r="U18" i="7" s="1"/>
  <c r="U17" i="7" a="1"/>
  <c r="U17" i="7" s="1"/>
  <c r="AD15" i="7" a="1"/>
  <c r="AD15" i="7" s="1"/>
  <c r="AC14" i="7" a="1"/>
  <c r="AC14" i="7" s="1"/>
  <c r="AB13" i="7" a="1"/>
  <c r="AB13" i="7" s="1"/>
  <c r="Z12" i="7" a="1"/>
  <c r="Z12" i="7" s="1"/>
  <c r="X11" i="7" a="1"/>
  <c r="X11" i="7" s="1"/>
  <c r="V10" i="7" a="1"/>
  <c r="V10" i="7" s="1"/>
  <c r="AD8" i="7" a="1"/>
  <c r="AD8" i="7" s="1"/>
  <c r="V37" i="7" a="1"/>
  <c r="V37" i="7" s="1"/>
  <c r="Y26" i="7" a="1"/>
  <c r="Y26" i="7" s="1"/>
  <c r="AD18" i="7" a="1"/>
  <c r="AD18" i="7" s="1"/>
  <c r="V36" i="7" a="1"/>
  <c r="V36" i="7" s="1"/>
  <c r="U35" i="7" a="1"/>
  <c r="U35" i="7" s="1"/>
  <c r="AD32" i="7" a="1"/>
  <c r="AD32" i="7" s="1"/>
  <c r="AC31" i="7" a="1"/>
  <c r="AC31" i="7" s="1"/>
  <c r="AB29" i="7" a="1"/>
  <c r="AB29" i="7" s="1"/>
  <c r="AA28" i="7" a="1"/>
  <c r="AA28" i="7" s="1"/>
  <c r="Z26" i="7" a="1"/>
  <c r="Z26" i="7" s="1"/>
  <c r="Y25" i="7" a="1"/>
  <c r="Y25" i="7" s="1"/>
  <c r="X23" i="7" a="1"/>
  <c r="X23" i="7" s="1"/>
  <c r="W22" i="7" a="1"/>
  <c r="W22" i="7" s="1"/>
  <c r="V20" i="7" a="1"/>
  <c r="V20" i="7" s="1"/>
  <c r="U19" i="7" a="1"/>
  <c r="U19" i="7" s="1"/>
  <c r="AD16" i="7" a="1"/>
  <c r="AD16" i="7" s="1"/>
  <c r="AC15" i="7" a="1"/>
  <c r="AC15" i="7" s="1"/>
  <c r="AA13" i="7" a="1"/>
  <c r="AA13" i="7" s="1"/>
  <c r="Y12" i="7" a="1"/>
  <c r="Y12" i="7" s="1"/>
  <c r="W11" i="7" a="1"/>
  <c r="W11" i="7" s="1"/>
  <c r="U10" i="7" a="1"/>
  <c r="U10" i="7" s="1"/>
  <c r="AC8" i="7" a="1"/>
  <c r="AC8" i="7" s="1"/>
  <c r="AB31" i="7" a="1"/>
  <c r="AB31" i="7" s="1"/>
  <c r="X25" i="7" a="1"/>
  <c r="X25" i="7" s="1"/>
  <c r="U20" i="7" a="1"/>
  <c r="U20" i="7" s="1"/>
  <c r="AB8" i="7" a="1"/>
  <c r="AB8" i="7" s="1"/>
  <c r="U37" i="7" a="1"/>
  <c r="U37" i="7" s="1"/>
  <c r="AD35" i="7" a="1"/>
  <c r="AD35" i="7" s="1"/>
  <c r="AC34" i="7" a="1"/>
  <c r="AC34" i="7" s="1"/>
  <c r="AC33" i="7" a="1"/>
  <c r="AC33" i="7" s="1"/>
  <c r="AB32" i="7" a="1"/>
  <c r="AB32" i="7" s="1"/>
  <c r="AA31" i="7" a="1"/>
  <c r="AA31" i="7" s="1"/>
  <c r="AA30" i="7" a="1"/>
  <c r="AA30" i="7" s="1"/>
  <c r="Z29" i="7" a="1"/>
  <c r="Z29" i="7" s="1"/>
  <c r="Y28" i="7" a="1"/>
  <c r="Y28" i="7" s="1"/>
  <c r="Y27" i="7" a="1"/>
  <c r="Y27" i="7" s="1"/>
  <c r="X26" i="7" a="1"/>
  <c r="X26" i="7" s="1"/>
  <c r="W25" i="7" a="1"/>
  <c r="W25" i="7" s="1"/>
  <c r="W24" i="7" a="1"/>
  <c r="W24" i="7" s="1"/>
  <c r="V23" i="7" a="1"/>
  <c r="V23" i="7" s="1"/>
  <c r="U22" i="7" a="1"/>
  <c r="U22" i="7" s="1"/>
  <c r="U21" i="7" a="1"/>
  <c r="U21" i="7" s="1"/>
  <c r="AD19" i="7" a="1"/>
  <c r="AD19" i="7" s="1"/>
  <c r="AC18" i="7" a="1"/>
  <c r="AC18" i="7" s="1"/>
  <c r="AC17" i="7" a="1"/>
  <c r="AC17" i="7" s="1"/>
  <c r="AB16" i="7" a="1"/>
  <c r="AB16" i="7" s="1"/>
  <c r="AA15" i="7" a="1"/>
  <c r="AA15" i="7" s="1"/>
  <c r="AA14" i="7" a="1"/>
  <c r="AA14" i="7" s="1"/>
  <c r="Y13" i="7" a="1"/>
  <c r="Y13" i="7" s="1"/>
  <c r="W12" i="7" a="1"/>
  <c r="W12" i="7" s="1"/>
  <c r="U11" i="7" a="1"/>
  <c r="U11" i="7" s="1"/>
  <c r="AC9" i="7" a="1"/>
  <c r="AC9" i="7" s="1"/>
  <c r="AA8" i="7" a="1"/>
  <c r="AA8" i="7" s="1"/>
  <c r="AA20" i="7" a="1"/>
  <c r="AA20" i="7" s="1"/>
  <c r="X15" i="7" a="1"/>
  <c r="X15" i="7" s="1"/>
  <c r="AA10" i="7" a="1"/>
  <c r="AA10" i="7" s="1"/>
  <c r="AD17" i="7" a="1"/>
  <c r="AD17" i="7" s="1"/>
  <c r="AD36" i="7" a="1"/>
  <c r="AD36" i="7" s="1"/>
  <c r="AC35" i="7" a="1"/>
  <c r="AC35" i="7" s="1"/>
  <c r="AB33" i="7" a="1"/>
  <c r="AB33" i="7" s="1"/>
  <c r="AA32" i="7" a="1"/>
  <c r="AA32" i="7" s="1"/>
  <c r="Z30" i="7" a="1"/>
  <c r="Z30" i="7" s="1"/>
  <c r="Y29" i="7" a="1"/>
  <c r="Y29" i="7" s="1"/>
  <c r="X27" i="7" a="1"/>
  <c r="X27" i="7" s="1"/>
  <c r="W26" i="7" a="1"/>
  <c r="W26" i="7" s="1"/>
  <c r="V24" i="7" a="1"/>
  <c r="V24" i="7" s="1"/>
  <c r="U23" i="7" a="1"/>
  <c r="U23" i="7" s="1"/>
  <c r="AD20" i="7" a="1"/>
  <c r="AD20" i="7" s="1"/>
  <c r="AC19" i="7" a="1"/>
  <c r="AC19" i="7" s="1"/>
  <c r="AB17" i="7" a="1"/>
  <c r="AB17" i="7" s="1"/>
  <c r="AA16" i="7" a="1"/>
  <c r="AA16" i="7" s="1"/>
  <c r="Z14" i="7" a="1"/>
  <c r="Z14" i="7" s="1"/>
  <c r="X13" i="7" a="1"/>
  <c r="X13" i="7" s="1"/>
  <c r="V12" i="7" a="1"/>
  <c r="V12" i="7" s="1"/>
  <c r="AD10" i="7" a="1"/>
  <c r="AD10" i="7" s="1"/>
  <c r="AB9" i="7" a="1"/>
  <c r="AB9" i="7" s="1"/>
  <c r="Z8" i="7" a="1"/>
  <c r="Z8" i="7" s="1"/>
  <c r="AB21" i="7" a="1"/>
  <c r="AB21" i="7" s="1"/>
  <c r="Y17" i="7" a="1"/>
  <c r="Y17" i="7" s="1"/>
  <c r="AC11" i="7" a="1"/>
  <c r="AC11" i="7" s="1"/>
  <c r="AC16" i="7" a="1"/>
  <c r="AC16" i="7" s="1"/>
  <c r="AD37" i="7" a="1"/>
  <c r="AD37" i="7" s="1"/>
  <c r="AC36" i="7" a="1"/>
  <c r="AC36" i="7" s="1"/>
  <c r="AB35" i="7" a="1"/>
  <c r="AB35" i="7" s="1"/>
  <c r="AB34" i="7" a="1"/>
  <c r="AB34" i="7" s="1"/>
  <c r="AA33" i="7" a="1"/>
  <c r="AA33" i="7" s="1"/>
  <c r="Z32" i="7" a="1"/>
  <c r="Z32" i="7" s="1"/>
  <c r="Z31" i="7" a="1"/>
  <c r="Z31" i="7" s="1"/>
  <c r="Y30" i="7" a="1"/>
  <c r="Y30" i="7" s="1"/>
  <c r="X29" i="7" a="1"/>
  <c r="X29" i="7" s="1"/>
  <c r="X28" i="7" a="1"/>
  <c r="X28" i="7" s="1"/>
  <c r="W27" i="7" a="1"/>
  <c r="W27" i="7" s="1"/>
  <c r="V26" i="7" a="1"/>
  <c r="V26" i="7" s="1"/>
  <c r="V25" i="7" a="1"/>
  <c r="V25" i="7" s="1"/>
  <c r="U24" i="7" a="1"/>
  <c r="U24" i="7" s="1"/>
  <c r="AD22" i="7" a="1"/>
  <c r="AD22" i="7" s="1"/>
  <c r="AD21" i="7" a="1"/>
  <c r="AD21" i="7" s="1"/>
  <c r="AC20" i="7" a="1"/>
  <c r="AC20" i="7" s="1"/>
  <c r="AB19" i="7" a="1"/>
  <c r="AB19" i="7" s="1"/>
  <c r="AB18" i="7" a="1"/>
  <c r="AB18" i="7" s="1"/>
  <c r="AA17" i="7" a="1"/>
  <c r="AA17" i="7" s="1"/>
  <c r="Z16" i="7" a="1"/>
  <c r="Z16" i="7" s="1"/>
  <c r="Z15" i="7" a="1"/>
  <c r="Z15" i="7" s="1"/>
  <c r="Y14" i="7" a="1"/>
  <c r="Y14" i="7" s="1"/>
  <c r="W13" i="7" a="1"/>
  <c r="W13" i="7" s="1"/>
  <c r="U12" i="7" a="1"/>
  <c r="U12" i="7" s="1"/>
  <c r="AC10" i="7" a="1"/>
  <c r="AC10" i="7" s="1"/>
  <c r="AA9" i="7" a="1"/>
  <c r="AA9" i="7" s="1"/>
  <c r="Y8" i="7" a="1"/>
  <c r="Y8" i="7" s="1"/>
  <c r="Z18" i="7" a="1"/>
  <c r="Z18" i="7" s="1"/>
  <c r="W14" i="7" a="1"/>
  <c r="W14" i="7" s="1"/>
  <c r="Y9" i="7" a="1"/>
  <c r="Y9" i="7" s="1"/>
  <c r="AB14" i="7" a="1"/>
  <c r="AB14" i="7" s="1"/>
  <c r="AC37" i="7" a="1"/>
  <c r="AC37" i="7" s="1"/>
  <c r="AB36" i="7" a="1"/>
  <c r="AB36" i="7" s="1"/>
  <c r="AA35" i="7" a="1"/>
  <c r="AA35" i="7" s="1"/>
  <c r="AA34" i="7" a="1"/>
  <c r="AA34" i="7" s="1"/>
  <c r="Z33" i="7" a="1"/>
  <c r="Z33" i="7" s="1"/>
  <c r="Y32" i="7" a="1"/>
  <c r="Y32" i="7" s="1"/>
  <c r="Y31" i="7" a="1"/>
  <c r="Y31" i="7" s="1"/>
  <c r="X30" i="7" a="1"/>
  <c r="X30" i="7" s="1"/>
  <c r="W29" i="7" a="1"/>
  <c r="W29" i="7" s="1"/>
  <c r="W28" i="7" a="1"/>
  <c r="W28" i="7" s="1"/>
  <c r="V27" i="7" a="1"/>
  <c r="V27" i="7" s="1"/>
  <c r="U26" i="7" a="1"/>
  <c r="U26" i="7" s="1"/>
  <c r="U25" i="7" a="1"/>
  <c r="U25" i="7" s="1"/>
  <c r="AD23" i="7" a="1"/>
  <c r="AD23" i="7" s="1"/>
  <c r="AC22" i="7" a="1"/>
  <c r="AC22" i="7" s="1"/>
  <c r="AC21" i="7" a="1"/>
  <c r="AC21" i="7" s="1"/>
  <c r="AB20" i="7" a="1"/>
  <c r="AB20" i="7" s="1"/>
  <c r="AA19" i="7" a="1"/>
  <c r="AA19" i="7" s="1"/>
  <c r="AA18" i="7" a="1"/>
  <c r="AA18" i="7" s="1"/>
  <c r="Z17" i="7" a="1"/>
  <c r="Z17" i="7" s="1"/>
  <c r="Y16" i="7" a="1"/>
  <c r="Y16" i="7" s="1"/>
  <c r="Y15" i="7" a="1"/>
  <c r="Y15" i="7" s="1"/>
  <c r="X14" i="7" a="1"/>
  <c r="X14" i="7" s="1"/>
  <c r="V13" i="7" a="1"/>
  <c r="V13" i="7" s="1"/>
  <c r="AD11" i="7" a="1"/>
  <c r="AD11" i="7" s="1"/>
  <c r="AB10" i="7" a="1"/>
  <c r="AB10" i="7" s="1"/>
  <c r="Z9" i="7" a="1"/>
  <c r="Z9" i="7" s="1"/>
  <c r="X8" i="7" a="1"/>
  <c r="X8" i="7" s="1"/>
  <c r="AC23" i="7" a="1"/>
  <c r="AC23" i="7" s="1"/>
  <c r="U13" i="7" a="1"/>
  <c r="U13" i="7" s="1"/>
  <c r="W8" i="7" a="1"/>
  <c r="W8" i="7" s="1"/>
  <c r="X12" i="7" a="1"/>
  <c r="X12" i="7" s="1"/>
  <c r="AB37" i="7" a="1"/>
  <c r="AB37" i="7" s="1"/>
  <c r="AA36" i="7" a="1"/>
  <c r="AA36" i="7" s="1"/>
  <c r="Z34" i="7" a="1"/>
  <c r="Z34" i="7" s="1"/>
  <c r="Y33" i="7" a="1"/>
  <c r="Y33" i="7" s="1"/>
  <c r="X31" i="7" a="1"/>
  <c r="X31" i="7" s="1"/>
  <c r="W30" i="7" a="1"/>
  <c r="W30" i="7" s="1"/>
  <c r="V28" i="7" a="1"/>
  <c r="V28" i="7" s="1"/>
  <c r="U27" i="7" a="1"/>
  <c r="U27" i="7" s="1"/>
  <c r="AD24" i="7" a="1"/>
  <c r="AD24" i="7" s="1"/>
  <c r="BC15" i="5"/>
  <c r="BC16" i="5" s="1"/>
  <c r="BC17" i="5" s="1"/>
  <c r="BC18" i="5" s="1"/>
  <c r="BC19" i="5" s="1"/>
  <c r="BC20" i="5" s="1"/>
  <c r="BC21" i="5" s="1"/>
  <c r="BC22" i="5" s="1"/>
  <c r="BE11" i="5"/>
  <c r="BE12" i="5" s="1"/>
  <c r="BE13" i="5" s="1"/>
  <c r="BE14" i="5" s="1"/>
  <c r="BE15" i="5" s="1"/>
  <c r="BE16" i="5" s="1"/>
  <c r="BE17" i="5" s="1"/>
  <c r="BE18" i="5" s="1"/>
  <c r="BE19" i="5" s="1"/>
  <c r="BE20" i="5" s="1"/>
  <c r="BE21" i="5" s="1"/>
  <c r="BE22" i="5" s="1"/>
  <c r="F6" i="5"/>
  <c r="M78" i="11"/>
  <c r="M82" i="11"/>
  <c r="AQ82" i="5"/>
  <c r="C87" i="11" s="1"/>
  <c r="AR82" i="5"/>
  <c r="D87" i="11" s="1"/>
  <c r="AQ83" i="5"/>
  <c r="C88" i="11" s="1"/>
  <c r="AL89" i="5"/>
  <c r="B94" i="11"/>
  <c r="AL88" i="5"/>
  <c r="B93" i="11"/>
  <c r="AN86" i="5"/>
  <c r="AP86" i="5" s="1"/>
  <c r="AN85" i="5"/>
  <c r="AR85" i="5" s="1"/>
  <c r="D90" i="11" s="1"/>
  <c r="I84" i="11"/>
  <c r="K84" i="11" s="1"/>
  <c r="J84" i="11"/>
  <c r="AR83" i="5"/>
  <c r="D88" i="11" s="1"/>
  <c r="EB12" i="5"/>
  <c r="EC12" i="5" s="1"/>
  <c r="ED12" i="5" s="1"/>
  <c r="EE12" i="5" s="1"/>
  <c r="EF12" i="5" s="1"/>
  <c r="EG12" i="5" s="1"/>
  <c r="EH12" i="5" s="1"/>
  <c r="EI12" i="5" s="1"/>
  <c r="EJ12" i="5" s="1"/>
  <c r="EK12" i="5" s="1"/>
  <c r="EL12" i="5" s="1"/>
  <c r="EM12" i="5" s="1"/>
  <c r="EN12" i="5" s="1"/>
  <c r="EO12" i="5" s="1"/>
  <c r="EP12" i="5" s="1"/>
  <c r="EQ12" i="5" s="1"/>
  <c r="ER12" i="5" s="1"/>
  <c r="ES12" i="5" s="1"/>
  <c r="ET12" i="5" s="1"/>
  <c r="EU12" i="5" s="1"/>
  <c r="EV12" i="5" s="1"/>
  <c r="EW12" i="5" s="1"/>
  <c r="EX12" i="5" s="1"/>
  <c r="EY12" i="5" s="1"/>
  <c r="EZ12" i="5" s="1"/>
  <c r="FA12" i="5" s="1"/>
  <c r="FB12" i="5" s="1"/>
  <c r="FC12" i="5" s="1"/>
  <c r="FD12" i="5" s="1"/>
  <c r="C16" i="23" s="1"/>
  <c r="EB5" i="5"/>
  <c r="EC5" i="5" s="1"/>
  <c r="ED5" i="5" s="1"/>
  <c r="EE5" i="5" s="1"/>
  <c r="EF5" i="5" s="1"/>
  <c r="EG5" i="5" s="1"/>
  <c r="EH5" i="5" s="1"/>
  <c r="EI5" i="5" s="1"/>
  <c r="EJ5" i="5" s="1"/>
  <c r="EK5" i="5" s="1"/>
  <c r="EL5" i="5" s="1"/>
  <c r="EM5" i="5" s="1"/>
  <c r="EN5" i="5" s="1"/>
  <c r="EO5" i="5" s="1"/>
  <c r="EP5" i="5" s="1"/>
  <c r="EQ5" i="5" s="1"/>
  <c r="ER5" i="5" s="1"/>
  <c r="ES5" i="5" s="1"/>
  <c r="ET5" i="5" s="1"/>
  <c r="EU5" i="5" s="1"/>
  <c r="EV5" i="5" s="1"/>
  <c r="EW5" i="5" s="1"/>
  <c r="EX5" i="5" s="1"/>
  <c r="EY5" i="5" s="1"/>
  <c r="EZ5" i="5" s="1"/>
  <c r="FA5" i="5" s="1"/>
  <c r="FB5" i="5" s="1"/>
  <c r="FC5" i="5" s="1"/>
  <c r="FD5" i="5" s="1"/>
  <c r="C9" i="23" s="1"/>
  <c r="EB11" i="5"/>
  <c r="EC11" i="5" s="1"/>
  <c r="ED11" i="5" s="1"/>
  <c r="EE11" i="5" s="1"/>
  <c r="EF11" i="5" s="1"/>
  <c r="EG11" i="5" s="1"/>
  <c r="EH11" i="5" s="1"/>
  <c r="EI11" i="5" s="1"/>
  <c r="EJ11" i="5" s="1"/>
  <c r="EK11" i="5" s="1"/>
  <c r="EL11" i="5" s="1"/>
  <c r="EM11" i="5" s="1"/>
  <c r="EN11" i="5" s="1"/>
  <c r="EO11" i="5" s="1"/>
  <c r="EP11" i="5" s="1"/>
  <c r="EQ11" i="5" s="1"/>
  <c r="ER11" i="5" s="1"/>
  <c r="ES11" i="5" s="1"/>
  <c r="ET11" i="5" s="1"/>
  <c r="EU11" i="5" s="1"/>
  <c r="EV11" i="5" s="1"/>
  <c r="EW11" i="5" s="1"/>
  <c r="EX11" i="5" s="1"/>
  <c r="EY11" i="5" s="1"/>
  <c r="EZ11" i="5" s="1"/>
  <c r="FA11" i="5" s="1"/>
  <c r="FB11" i="5" s="1"/>
  <c r="FC11" i="5" s="1"/>
  <c r="FD11" i="5" s="1"/>
  <c r="C15" i="23" s="1"/>
  <c r="J270" i="14"/>
  <c r="L270" i="14" s="1"/>
  <c r="C249" i="14"/>
  <c r="H343" i="14"/>
  <c r="C343" i="14" s="1"/>
  <c r="H344" i="14"/>
  <c r="C344" i="14" s="1"/>
  <c r="H336" i="14"/>
  <c r="C336" i="14" s="1"/>
  <c r="H338" i="14"/>
  <c r="C338" i="14" s="1"/>
  <c r="H315" i="14"/>
  <c r="C315" i="14" s="1"/>
  <c r="H316" i="14"/>
  <c r="C316" i="14" s="1"/>
  <c r="H311" i="14"/>
  <c r="C311" i="14" s="1"/>
  <c r="H318" i="14"/>
  <c r="C318" i="14" s="1"/>
  <c r="H348" i="14"/>
  <c r="J348" i="14" s="1"/>
  <c r="L348" i="14" s="1"/>
  <c r="H314" i="14"/>
  <c r="C314" i="14" s="1"/>
  <c r="H327" i="14"/>
  <c r="C327" i="14" s="1"/>
  <c r="H364" i="14"/>
  <c r="C364" i="14" s="1"/>
  <c r="H312" i="14"/>
  <c r="C312" i="14" s="1"/>
  <c r="H328" i="14"/>
  <c r="C328" i="14" s="1"/>
  <c r="H351" i="14"/>
  <c r="C351" i="14" s="1"/>
  <c r="H345" i="14"/>
  <c r="C345" i="14" s="1"/>
  <c r="H339" i="14"/>
  <c r="C339" i="14" s="1"/>
  <c r="C250" i="14"/>
  <c r="J250" i="14"/>
  <c r="L250" i="14" s="1"/>
  <c r="C289" i="14"/>
  <c r="J289" i="14"/>
  <c r="L289" i="14" s="1"/>
  <c r="C288" i="14"/>
  <c r="J288" i="14"/>
  <c r="L288" i="14" s="1"/>
  <c r="H346" i="14"/>
  <c r="C346" i="14" s="1"/>
  <c r="C290" i="14"/>
  <c r="J290" i="14"/>
  <c r="L290" i="14" s="1"/>
  <c r="H356" i="14"/>
  <c r="C356" i="14" s="1"/>
  <c r="H333" i="14"/>
  <c r="C333" i="14" s="1"/>
  <c r="H335" i="14"/>
  <c r="C335" i="14" s="1"/>
  <c r="C248" i="14"/>
  <c r="J248" i="14"/>
  <c r="L248" i="14" s="1"/>
  <c r="H308" i="14"/>
  <c r="C269" i="14"/>
  <c r="J269" i="14"/>
  <c r="L269" i="14" s="1"/>
  <c r="H347" i="14"/>
  <c r="C347" i="14" s="1"/>
  <c r="C268" i="14"/>
  <c r="J268" i="14"/>
  <c r="L268" i="14" s="1"/>
  <c r="H321" i="14"/>
  <c r="C321" i="14" s="1"/>
  <c r="H341" i="14"/>
  <c r="C341" i="14" s="1"/>
  <c r="H363" i="14"/>
  <c r="C363" i="14" s="1"/>
  <c r="H342" i="14"/>
  <c r="C342" i="14" s="1"/>
  <c r="H325" i="14"/>
  <c r="C325" i="14" s="1"/>
  <c r="G371" i="14"/>
  <c r="F371" i="14"/>
  <c r="E371" i="14"/>
  <c r="G426" i="14"/>
  <c r="F426" i="14"/>
  <c r="E426" i="14"/>
  <c r="F423" i="14"/>
  <c r="E423" i="14"/>
  <c r="G423" i="14"/>
  <c r="F399" i="14"/>
  <c r="E399" i="14"/>
  <c r="G399" i="14"/>
  <c r="H332" i="14"/>
  <c r="C332" i="14" s="1"/>
  <c r="G387" i="14"/>
  <c r="F387" i="14"/>
  <c r="E387" i="14"/>
  <c r="G419" i="14"/>
  <c r="F419" i="14"/>
  <c r="E419" i="14"/>
  <c r="G376" i="14"/>
  <c r="F376" i="14"/>
  <c r="E376" i="14"/>
  <c r="G372" i="14"/>
  <c r="F372" i="14"/>
  <c r="E372" i="14"/>
  <c r="H329" i="14"/>
  <c r="H317" i="14"/>
  <c r="C317" i="14" s="1"/>
  <c r="H330" i="14"/>
  <c r="G403" i="14"/>
  <c r="F403" i="14"/>
  <c r="E403" i="14"/>
  <c r="G414" i="14"/>
  <c r="F414" i="14"/>
  <c r="E414" i="14"/>
  <c r="E394" i="14"/>
  <c r="G394" i="14"/>
  <c r="F394" i="14"/>
  <c r="G391" i="14"/>
  <c r="F391" i="14"/>
  <c r="E391" i="14"/>
  <c r="G380" i="14"/>
  <c r="F380" i="14"/>
  <c r="E380" i="14"/>
  <c r="G425" i="14"/>
  <c r="F425" i="14"/>
  <c r="E425" i="14"/>
  <c r="G410" i="14"/>
  <c r="F410" i="14"/>
  <c r="E410" i="14"/>
  <c r="H337" i="14"/>
  <c r="C337" i="14" s="1"/>
  <c r="H310" i="14"/>
  <c r="H324" i="14"/>
  <c r="C324" i="14" s="1"/>
  <c r="G412" i="14"/>
  <c r="F412" i="14"/>
  <c r="E412" i="14"/>
  <c r="G402" i="14"/>
  <c r="F402" i="14"/>
  <c r="E402" i="14"/>
  <c r="G370" i="14"/>
  <c r="F370" i="14"/>
  <c r="E370" i="14"/>
  <c r="G389" i="14"/>
  <c r="F389" i="14"/>
  <c r="E389" i="14"/>
  <c r="H357" i="14"/>
  <c r="C357" i="14" s="1"/>
  <c r="H350" i="14"/>
  <c r="G406" i="14"/>
  <c r="F406" i="14"/>
  <c r="E406" i="14"/>
  <c r="G404" i="14"/>
  <c r="F404" i="14"/>
  <c r="E404" i="14"/>
  <c r="G374" i="14"/>
  <c r="F374" i="14"/>
  <c r="E374" i="14"/>
  <c r="G381" i="14"/>
  <c r="F381" i="14"/>
  <c r="E381" i="14"/>
  <c r="H358" i="14"/>
  <c r="C358" i="14" s="1"/>
  <c r="H366" i="14"/>
  <c r="C366" i="14" s="1"/>
  <c r="H353" i="14"/>
  <c r="C353" i="14" s="1"/>
  <c r="F413" i="14"/>
  <c r="G413" i="14"/>
  <c r="E413" i="14"/>
  <c r="G400" i="14"/>
  <c r="F400" i="14"/>
  <c r="E400" i="14"/>
  <c r="H309" i="14"/>
  <c r="G418" i="14"/>
  <c r="E418" i="14"/>
  <c r="F418" i="14"/>
  <c r="G392" i="14"/>
  <c r="F392" i="14"/>
  <c r="E392" i="14"/>
  <c r="E416" i="14"/>
  <c r="G416" i="14"/>
  <c r="F416" i="14"/>
  <c r="F383" i="14"/>
  <c r="E383" i="14"/>
  <c r="G383" i="14"/>
  <c r="G398" i="14"/>
  <c r="F398" i="14"/>
  <c r="E398" i="14"/>
  <c r="G386" i="14"/>
  <c r="F386" i="14"/>
  <c r="E386" i="14"/>
  <c r="G379" i="14"/>
  <c r="F379" i="14"/>
  <c r="E379" i="14"/>
  <c r="H334" i="14"/>
  <c r="C334" i="14" s="1"/>
  <c r="H340" i="14"/>
  <c r="C340" i="14" s="1"/>
  <c r="H365" i="14"/>
  <c r="C365" i="14" s="1"/>
  <c r="H355" i="14"/>
  <c r="C355" i="14" s="1"/>
  <c r="G411" i="14"/>
  <c r="F411" i="14"/>
  <c r="E411" i="14"/>
  <c r="G396" i="14"/>
  <c r="F396" i="14"/>
  <c r="E396" i="14"/>
  <c r="F421" i="14"/>
  <c r="E421" i="14"/>
  <c r="G421" i="14"/>
  <c r="G427" i="14"/>
  <c r="F427" i="14"/>
  <c r="E427" i="14"/>
  <c r="H361" i="14"/>
  <c r="C361" i="14" s="1"/>
  <c r="H354" i="14"/>
  <c r="C354" i="14" s="1"/>
  <c r="H360" i="14"/>
  <c r="C360" i="14" s="1"/>
  <c r="G382" i="14"/>
  <c r="F382" i="14"/>
  <c r="E382" i="14"/>
  <c r="G375" i="14"/>
  <c r="F375" i="14"/>
  <c r="E375" i="14"/>
  <c r="F405" i="14"/>
  <c r="E405" i="14"/>
  <c r="G405" i="14"/>
  <c r="F422" i="14"/>
  <c r="G422" i="14"/>
  <c r="E422" i="14"/>
  <c r="G388" i="14"/>
  <c r="F388" i="14"/>
  <c r="E388" i="14"/>
  <c r="G415" i="14"/>
  <c r="F415" i="14"/>
  <c r="E415" i="14"/>
  <c r="H313" i="14"/>
  <c r="C313" i="14" s="1"/>
  <c r="H323" i="14"/>
  <c r="C323" i="14" s="1"/>
  <c r="G377" i="14"/>
  <c r="F377" i="14"/>
  <c r="E377" i="14"/>
  <c r="G401" i="14"/>
  <c r="F401" i="14"/>
  <c r="E401" i="14"/>
  <c r="E378" i="14"/>
  <c r="G378" i="14"/>
  <c r="F378" i="14"/>
  <c r="G397" i="14"/>
  <c r="F397" i="14"/>
  <c r="E397" i="14"/>
  <c r="G369" i="14"/>
  <c r="F369" i="14"/>
  <c r="E369" i="14"/>
  <c r="G384" i="14"/>
  <c r="F384" i="14"/>
  <c r="E384" i="14"/>
  <c r="G393" i="14"/>
  <c r="F393" i="14"/>
  <c r="E393" i="14"/>
  <c r="G420" i="14"/>
  <c r="F420" i="14"/>
  <c r="E420" i="14"/>
  <c r="G409" i="14"/>
  <c r="F409" i="14"/>
  <c r="E409" i="14"/>
  <c r="H352" i="14"/>
  <c r="C352" i="14" s="1"/>
  <c r="H362" i="14"/>
  <c r="C362" i="14" s="1"/>
  <c r="H349" i="14"/>
  <c r="H320" i="14"/>
  <c r="C320" i="14" s="1"/>
  <c r="G390" i="14"/>
  <c r="F390" i="14"/>
  <c r="E390" i="14"/>
  <c r="F407" i="14"/>
  <c r="E407" i="14"/>
  <c r="G407" i="14"/>
  <c r="G408" i="14"/>
  <c r="E408" i="14"/>
  <c r="F408" i="14"/>
  <c r="G424" i="14"/>
  <c r="E424" i="14"/>
  <c r="F424" i="14"/>
  <c r="G373" i="14"/>
  <c r="F373" i="14"/>
  <c r="E373" i="14"/>
  <c r="H322" i="14"/>
  <c r="C322" i="14" s="1"/>
  <c r="H367" i="14"/>
  <c r="C367" i="14" s="1"/>
  <c r="H319" i="14"/>
  <c r="C319" i="14" s="1"/>
  <c r="H359" i="14"/>
  <c r="C359" i="14" s="1"/>
  <c r="G385" i="14"/>
  <c r="F385" i="14"/>
  <c r="E385" i="14"/>
  <c r="G417" i="14"/>
  <c r="E417" i="14"/>
  <c r="F417" i="14"/>
  <c r="G395" i="14"/>
  <c r="F395" i="14"/>
  <c r="E395" i="14"/>
  <c r="G368" i="14"/>
  <c r="F368" i="14"/>
  <c r="E368" i="14"/>
  <c r="H326" i="14"/>
  <c r="C326" i="14" s="1"/>
  <c r="H331" i="14"/>
  <c r="C331" i="14" s="1"/>
  <c r="EB10" i="5"/>
  <c r="EC10" i="5" s="1"/>
  <c r="ED10" i="5" s="1"/>
  <c r="EE10" i="5" s="1"/>
  <c r="EF10" i="5" s="1"/>
  <c r="EG10" i="5" s="1"/>
  <c r="EH10" i="5" s="1"/>
  <c r="EI10" i="5" s="1"/>
  <c r="EJ10" i="5" s="1"/>
  <c r="EK10" i="5" s="1"/>
  <c r="EL10" i="5" s="1"/>
  <c r="EM10" i="5" s="1"/>
  <c r="EN10" i="5" s="1"/>
  <c r="EO10" i="5" s="1"/>
  <c r="EP10" i="5" s="1"/>
  <c r="EQ10" i="5" s="1"/>
  <c r="ER10" i="5" s="1"/>
  <c r="ES10" i="5" s="1"/>
  <c r="ET10" i="5" s="1"/>
  <c r="EU10" i="5" s="1"/>
  <c r="EV10" i="5" s="1"/>
  <c r="EW10" i="5" s="1"/>
  <c r="EX10" i="5" s="1"/>
  <c r="EY10" i="5" s="1"/>
  <c r="EZ10" i="5" s="1"/>
  <c r="FA10" i="5" s="1"/>
  <c r="FB10" i="5" s="1"/>
  <c r="FC10" i="5" s="1"/>
  <c r="FD10" i="5" s="1"/>
  <c r="C14" i="23" s="1"/>
  <c r="EB4" i="5"/>
  <c r="EC4" i="5" s="1"/>
  <c r="ED4" i="5" s="1"/>
  <c r="EE4" i="5" s="1"/>
  <c r="EF4" i="5" s="1"/>
  <c r="EG4" i="5" s="1"/>
  <c r="EH4" i="5" s="1"/>
  <c r="EI4" i="5" s="1"/>
  <c r="EJ4" i="5" s="1"/>
  <c r="EK4" i="5" s="1"/>
  <c r="EL4" i="5" s="1"/>
  <c r="EM4" i="5" s="1"/>
  <c r="EN4" i="5" s="1"/>
  <c r="EO4" i="5" s="1"/>
  <c r="EP4" i="5" s="1"/>
  <c r="EQ4" i="5" s="1"/>
  <c r="ER4" i="5" s="1"/>
  <c r="ES4" i="5" s="1"/>
  <c r="ET4" i="5" s="1"/>
  <c r="EU4" i="5" s="1"/>
  <c r="EV4" i="5" s="1"/>
  <c r="EW4" i="5" s="1"/>
  <c r="EX4" i="5" s="1"/>
  <c r="EY4" i="5" s="1"/>
  <c r="EZ4" i="5" s="1"/>
  <c r="FA4" i="5" s="1"/>
  <c r="FB4" i="5" s="1"/>
  <c r="FC4" i="5" s="1"/>
  <c r="FD4" i="5" s="1"/>
  <c r="C8" i="23" s="1"/>
  <c r="EB6" i="5"/>
  <c r="EC6" i="5" s="1"/>
  <c r="ED6" i="5" s="1"/>
  <c r="EE6" i="5" s="1"/>
  <c r="EF6" i="5" s="1"/>
  <c r="EG6" i="5" s="1"/>
  <c r="EH6" i="5" s="1"/>
  <c r="EI6" i="5" s="1"/>
  <c r="EJ6" i="5" s="1"/>
  <c r="EK6" i="5" s="1"/>
  <c r="EL6" i="5" s="1"/>
  <c r="EM6" i="5" s="1"/>
  <c r="EN6" i="5" s="1"/>
  <c r="EO6" i="5" s="1"/>
  <c r="EP6" i="5" s="1"/>
  <c r="EQ6" i="5" s="1"/>
  <c r="ER6" i="5" s="1"/>
  <c r="ES6" i="5" s="1"/>
  <c r="ET6" i="5" s="1"/>
  <c r="EU6" i="5" s="1"/>
  <c r="EV6" i="5" s="1"/>
  <c r="EW6" i="5" s="1"/>
  <c r="EX6" i="5" s="1"/>
  <c r="EY6" i="5" s="1"/>
  <c r="EZ6" i="5" s="1"/>
  <c r="FA6" i="5" s="1"/>
  <c r="FB6" i="5" s="1"/>
  <c r="FC6" i="5" s="1"/>
  <c r="FD6" i="5" s="1"/>
  <c r="C10" i="23" s="1"/>
  <c r="EB7" i="5"/>
  <c r="EC7" i="5" s="1"/>
  <c r="ED7" i="5" s="1"/>
  <c r="EE7" i="5" s="1"/>
  <c r="EF7" i="5" s="1"/>
  <c r="EG7" i="5" s="1"/>
  <c r="EH7" i="5" s="1"/>
  <c r="EI7" i="5" s="1"/>
  <c r="EJ7" i="5" s="1"/>
  <c r="EK7" i="5" s="1"/>
  <c r="EL7" i="5" s="1"/>
  <c r="EM7" i="5" s="1"/>
  <c r="EN7" i="5" s="1"/>
  <c r="EO7" i="5" s="1"/>
  <c r="EP7" i="5" s="1"/>
  <c r="EQ7" i="5" s="1"/>
  <c r="ER7" i="5" s="1"/>
  <c r="ES7" i="5" s="1"/>
  <c r="ET7" i="5" s="1"/>
  <c r="EU7" i="5" s="1"/>
  <c r="EV7" i="5" s="1"/>
  <c r="EW7" i="5" s="1"/>
  <c r="EX7" i="5" s="1"/>
  <c r="EY7" i="5" s="1"/>
  <c r="EZ7" i="5" s="1"/>
  <c r="FA7" i="5" s="1"/>
  <c r="FB7" i="5" s="1"/>
  <c r="FC7" i="5" s="1"/>
  <c r="FD7" i="5" s="1"/>
  <c r="C11" i="23" s="1"/>
  <c r="EB13" i="5"/>
  <c r="EC13" i="5" s="1"/>
  <c r="ED13" i="5" s="1"/>
  <c r="EE13" i="5" s="1"/>
  <c r="EF13" i="5" s="1"/>
  <c r="EG13" i="5" s="1"/>
  <c r="EH13" i="5" s="1"/>
  <c r="EI13" i="5" s="1"/>
  <c r="EJ13" i="5" s="1"/>
  <c r="EK13" i="5" s="1"/>
  <c r="EL13" i="5" s="1"/>
  <c r="EM13" i="5" s="1"/>
  <c r="EN13" i="5" s="1"/>
  <c r="EO13" i="5" s="1"/>
  <c r="EP13" i="5" s="1"/>
  <c r="EQ13" i="5" s="1"/>
  <c r="ER13" i="5" s="1"/>
  <c r="ES13" i="5" s="1"/>
  <c r="ET13" i="5" s="1"/>
  <c r="EU13" i="5" s="1"/>
  <c r="EV13" i="5" s="1"/>
  <c r="EW13" i="5" s="1"/>
  <c r="EX13" i="5" s="1"/>
  <c r="EY13" i="5" s="1"/>
  <c r="EZ13" i="5" s="1"/>
  <c r="FA13" i="5" s="1"/>
  <c r="FB13" i="5" s="1"/>
  <c r="FC13" i="5" s="1"/>
  <c r="FD13" i="5" s="1"/>
  <c r="C17" i="23" s="1"/>
  <c r="EB8" i="5"/>
  <c r="EC8" i="5" s="1"/>
  <c r="ED8" i="5" s="1"/>
  <c r="EE8" i="5" s="1"/>
  <c r="EF8" i="5" s="1"/>
  <c r="EG8" i="5" s="1"/>
  <c r="EH8" i="5" s="1"/>
  <c r="EI8" i="5" s="1"/>
  <c r="EJ8" i="5" s="1"/>
  <c r="EK8" i="5" s="1"/>
  <c r="EL8" i="5" s="1"/>
  <c r="EM8" i="5" s="1"/>
  <c r="EN8" i="5" s="1"/>
  <c r="EO8" i="5" s="1"/>
  <c r="EP8" i="5" s="1"/>
  <c r="EQ8" i="5" s="1"/>
  <c r="ER8" i="5" s="1"/>
  <c r="ES8" i="5" s="1"/>
  <c r="ET8" i="5" s="1"/>
  <c r="EU8" i="5" s="1"/>
  <c r="EV8" i="5" s="1"/>
  <c r="EW8" i="5" s="1"/>
  <c r="EX8" i="5" s="1"/>
  <c r="EY8" i="5" s="1"/>
  <c r="EZ8" i="5" s="1"/>
  <c r="FA8" i="5" s="1"/>
  <c r="FB8" i="5" s="1"/>
  <c r="FC8" i="5" s="1"/>
  <c r="FD8" i="5" s="1"/>
  <c r="C12" i="23" s="1"/>
  <c r="EB9" i="5"/>
  <c r="EC9" i="5" s="1"/>
  <c r="ED9" i="5" s="1"/>
  <c r="EE9" i="5" s="1"/>
  <c r="EF9" i="5" s="1"/>
  <c r="EG9" i="5" s="1"/>
  <c r="EH9" i="5" s="1"/>
  <c r="EI9" i="5" s="1"/>
  <c r="EJ9" i="5" s="1"/>
  <c r="EK9" i="5" s="1"/>
  <c r="EL9" i="5" s="1"/>
  <c r="EM9" i="5" s="1"/>
  <c r="EN9" i="5" s="1"/>
  <c r="EO9" i="5" s="1"/>
  <c r="EP9" i="5" s="1"/>
  <c r="EQ9" i="5" s="1"/>
  <c r="ER9" i="5" s="1"/>
  <c r="ES9" i="5" s="1"/>
  <c r="ET9" i="5" s="1"/>
  <c r="EU9" i="5" s="1"/>
  <c r="EV9" i="5" s="1"/>
  <c r="EW9" i="5" s="1"/>
  <c r="EX9" i="5" s="1"/>
  <c r="EY9" i="5" s="1"/>
  <c r="EZ9" i="5" s="1"/>
  <c r="FA9" i="5" s="1"/>
  <c r="FB9" i="5" s="1"/>
  <c r="FC9" i="5" s="1"/>
  <c r="FD9" i="5" s="1"/>
  <c r="C13" i="23" s="1"/>
  <c r="J88" i="11" l="1"/>
  <c r="H88" i="11" s="1"/>
  <c r="I87" i="11"/>
  <c r="K87" i="11" s="1"/>
  <c r="H85" i="11"/>
  <c r="L85" i="11"/>
  <c r="G85" i="11"/>
  <c r="H84" i="11"/>
  <c r="L84" i="11"/>
  <c r="G84" i="11"/>
  <c r="BF11" i="5"/>
  <c r="BJ11" i="5" s="1" a="1"/>
  <c r="BJ11" i="5" s="1"/>
  <c r="BF13" i="5"/>
  <c r="BJ13" i="5" s="1" a="1"/>
  <c r="BJ13" i="5" s="1"/>
  <c r="BF14" i="5"/>
  <c r="BJ14" i="5" s="1" a="1"/>
  <c r="BJ14" i="5" s="1"/>
  <c r="BF9" i="5"/>
  <c r="BJ9" i="5" s="1" a="1"/>
  <c r="BJ9" i="5" s="1"/>
  <c r="BF16" i="5"/>
  <c r="BJ16" i="5" s="1" a="1"/>
  <c r="BJ16" i="5" s="1"/>
  <c r="BF15" i="5"/>
  <c r="BJ15" i="5" s="1" a="1"/>
  <c r="BJ15" i="5" s="1"/>
  <c r="BF21" i="5"/>
  <c r="BJ21" i="5" s="1" a="1"/>
  <c r="BJ21" i="5" s="1"/>
  <c r="BF18" i="5"/>
  <c r="BJ18" i="5" s="1" a="1"/>
  <c r="BJ18" i="5" s="1"/>
  <c r="BF10" i="5"/>
  <c r="BJ10" i="5" s="1" a="1"/>
  <c r="BJ10" i="5" s="1"/>
  <c r="BF20" i="5"/>
  <c r="BJ20" i="5" s="1" a="1"/>
  <c r="BJ20" i="5" s="1"/>
  <c r="BF5" i="5"/>
  <c r="BJ5" i="5" s="1" a="1"/>
  <c r="BJ5" i="5" s="1"/>
  <c r="BF12" i="5"/>
  <c r="BJ12" i="5" s="1" a="1"/>
  <c r="BJ12" i="5" s="1"/>
  <c r="BF19" i="5"/>
  <c r="BJ19" i="5" s="1" a="1"/>
  <c r="BJ19" i="5" s="1"/>
  <c r="BD14" i="5"/>
  <c r="BI14" i="5" s="1" a="1"/>
  <c r="BI14" i="5" s="1"/>
  <c r="BD12" i="5"/>
  <c r="BI12" i="5" s="1" a="1"/>
  <c r="BI12" i="5" s="1"/>
  <c r="BD16" i="5"/>
  <c r="BI16" i="5" s="1" a="1"/>
  <c r="BI16" i="5" s="1"/>
  <c r="BD20" i="5"/>
  <c r="BI20" i="5" s="1" a="1"/>
  <c r="BI20" i="5" s="1"/>
  <c r="BD8" i="5"/>
  <c r="BI8" i="5" s="1" a="1"/>
  <c r="BI8" i="5" s="1"/>
  <c r="BD15" i="5"/>
  <c r="BI15" i="5" s="1" a="1"/>
  <c r="BI15" i="5" s="1"/>
  <c r="BD7" i="5"/>
  <c r="BI7" i="5" s="1" a="1"/>
  <c r="BI7" i="5" s="1"/>
  <c r="BD11" i="5"/>
  <c r="BI11" i="5" s="1" a="1"/>
  <c r="BI11" i="5" s="1"/>
  <c r="BD19" i="5"/>
  <c r="BI19" i="5" s="1" a="1"/>
  <c r="BI19" i="5" s="1"/>
  <c r="BD18" i="5"/>
  <c r="BI18" i="5" s="1" a="1"/>
  <c r="BI18" i="5" s="1"/>
  <c r="BD4" i="5"/>
  <c r="BI4" i="5" s="1" a="1"/>
  <c r="BI4" i="5" s="1"/>
  <c r="BD3" i="5"/>
  <c r="BI3" i="5" s="1" a="1"/>
  <c r="BI3" i="5" s="1"/>
  <c r="BD10" i="5"/>
  <c r="BI10" i="5" s="1" a="1"/>
  <c r="BI10" i="5" s="1"/>
  <c r="BD17" i="5"/>
  <c r="BI17" i="5" s="1" a="1"/>
  <c r="BI17" i="5" s="1"/>
  <c r="BD22" i="5"/>
  <c r="BI22" i="5" s="1" a="1"/>
  <c r="BI22" i="5" s="1"/>
  <c r="BD21" i="5"/>
  <c r="BI21" i="5" s="1" a="1"/>
  <c r="BI21" i="5" s="1"/>
  <c r="BD9" i="5"/>
  <c r="BI9" i="5" s="1" a="1"/>
  <c r="BI9" i="5" s="1"/>
  <c r="BD6" i="5"/>
  <c r="BI6" i="5" s="1" a="1"/>
  <c r="BI6" i="5" s="1"/>
  <c r="BD13" i="5"/>
  <c r="BI13" i="5" s="1" a="1"/>
  <c r="BI13" i="5" s="1"/>
  <c r="BD5" i="5"/>
  <c r="BI5" i="5" s="1" a="1"/>
  <c r="BI5" i="5" s="1"/>
  <c r="BG12" i="5"/>
  <c r="BG13" i="5" s="1"/>
  <c r="BG14" i="5" s="1"/>
  <c r="BG15" i="5" s="1"/>
  <c r="BG16" i="5" s="1"/>
  <c r="BG17" i="5" s="1"/>
  <c r="BG18" i="5" s="1"/>
  <c r="BG19" i="5" s="1"/>
  <c r="BG20" i="5" s="1"/>
  <c r="BG21" i="5" s="1"/>
  <c r="BG22" i="5" s="1"/>
  <c r="BH16" i="5" s="1"/>
  <c r="BK16" i="5" s="1" a="1"/>
  <c r="BK16" i="5" s="1"/>
  <c r="BF8" i="5"/>
  <c r="BJ8" i="5" s="1" a="1"/>
  <c r="BJ8" i="5" s="1"/>
  <c r="BF4" i="5"/>
  <c r="BJ4" i="5" s="1" a="1"/>
  <c r="BJ4" i="5" s="1"/>
  <c r="BF7" i="5"/>
  <c r="BJ7" i="5" s="1" a="1"/>
  <c r="BJ7" i="5" s="1"/>
  <c r="BF17" i="5"/>
  <c r="BJ17" i="5" s="1" a="1"/>
  <c r="BJ17" i="5" s="1"/>
  <c r="BF22" i="5"/>
  <c r="BJ22" i="5" s="1" a="1"/>
  <c r="BJ22" i="5" s="1"/>
  <c r="BF3" i="5"/>
  <c r="BJ3" i="5" s="1" a="1"/>
  <c r="BJ3" i="5" s="1"/>
  <c r="BF6" i="5"/>
  <c r="BJ6" i="5" s="1" a="1"/>
  <c r="BJ6" i="5" s="1"/>
  <c r="F7" i="5"/>
  <c r="F8" i="5" s="1"/>
  <c r="M81" i="11"/>
  <c r="I88" i="11"/>
  <c r="K88" i="11" s="1"/>
  <c r="J87" i="11"/>
  <c r="AP85" i="5"/>
  <c r="AQ86" i="5"/>
  <c r="C91" i="11" s="1"/>
  <c r="AQ85" i="5"/>
  <c r="C90" i="11" s="1"/>
  <c r="AR86" i="5"/>
  <c r="D91" i="11" s="1"/>
  <c r="AN88" i="5"/>
  <c r="AR88" i="5" s="1"/>
  <c r="D93" i="11" s="1"/>
  <c r="AL91" i="5"/>
  <c r="B96" i="11"/>
  <c r="AN89" i="5"/>
  <c r="AQ89" i="5" s="1"/>
  <c r="C94" i="11" s="1"/>
  <c r="AL92" i="5"/>
  <c r="B97" i="11"/>
  <c r="H401" i="14"/>
  <c r="C401" i="14" s="1"/>
  <c r="H386" i="14"/>
  <c r="C386" i="14" s="1"/>
  <c r="C348" i="14"/>
  <c r="H402" i="14"/>
  <c r="C402" i="14" s="1"/>
  <c r="H369" i="14"/>
  <c r="C369" i="14" s="1"/>
  <c r="H395" i="14"/>
  <c r="C395" i="14" s="1"/>
  <c r="H382" i="14"/>
  <c r="C382" i="14" s="1"/>
  <c r="H419" i="14"/>
  <c r="C419" i="14" s="1"/>
  <c r="H371" i="14"/>
  <c r="C371" i="14" s="1"/>
  <c r="J328" i="14"/>
  <c r="L328" i="14" s="1"/>
  <c r="H397" i="14"/>
  <c r="C397" i="14" s="1"/>
  <c r="H389" i="14"/>
  <c r="J389" i="14" s="1"/>
  <c r="L389" i="14" s="1"/>
  <c r="H387" i="14"/>
  <c r="C387" i="14" s="1"/>
  <c r="H376" i="14"/>
  <c r="C376" i="14" s="1"/>
  <c r="H417" i="14"/>
  <c r="C417" i="14" s="1"/>
  <c r="H408" i="14"/>
  <c r="H374" i="14"/>
  <c r="C374" i="14" s="1"/>
  <c r="H380" i="14"/>
  <c r="C380" i="14" s="1"/>
  <c r="H399" i="14"/>
  <c r="C399" i="14" s="1"/>
  <c r="C310" i="14"/>
  <c r="J310" i="14"/>
  <c r="L310" i="14" s="1"/>
  <c r="C349" i="14"/>
  <c r="J349" i="14"/>
  <c r="L349" i="14" s="1"/>
  <c r="C350" i="14"/>
  <c r="J350" i="14"/>
  <c r="L350" i="14" s="1"/>
  <c r="H427" i="14"/>
  <c r="C427" i="14" s="1"/>
  <c r="H379" i="14"/>
  <c r="C379" i="14" s="1"/>
  <c r="H370" i="14"/>
  <c r="C330" i="14"/>
  <c r="J330" i="14"/>
  <c r="L330" i="14" s="1"/>
  <c r="C329" i="14"/>
  <c r="J329" i="14"/>
  <c r="L329" i="14" s="1"/>
  <c r="H407" i="14"/>
  <c r="C407" i="14" s="1"/>
  <c r="H405" i="14"/>
  <c r="C405" i="14" s="1"/>
  <c r="C309" i="14"/>
  <c r="J309" i="14"/>
  <c r="L309" i="14" s="1"/>
  <c r="H404" i="14"/>
  <c r="C404" i="14" s="1"/>
  <c r="H423" i="14"/>
  <c r="C423" i="14" s="1"/>
  <c r="H424" i="14"/>
  <c r="C424" i="14" s="1"/>
  <c r="H390" i="14"/>
  <c r="H426" i="14"/>
  <c r="C426" i="14" s="1"/>
  <c r="C308" i="14"/>
  <c r="J308" i="14"/>
  <c r="L308" i="14" s="1"/>
  <c r="H411" i="14"/>
  <c r="C411" i="14" s="1"/>
  <c r="H413" i="14"/>
  <c r="C413" i="14" s="1"/>
  <c r="H409" i="14"/>
  <c r="H388" i="14"/>
  <c r="H416" i="14"/>
  <c r="C416" i="14" s="1"/>
  <c r="H403" i="14"/>
  <c r="C403" i="14" s="1"/>
  <c r="G476" i="14"/>
  <c r="F476" i="14"/>
  <c r="E476" i="14"/>
  <c r="G461" i="14"/>
  <c r="F461" i="14"/>
  <c r="E461" i="14"/>
  <c r="H392" i="14"/>
  <c r="C392" i="14" s="1"/>
  <c r="H381" i="14"/>
  <c r="C381" i="14" s="1"/>
  <c r="H425" i="14"/>
  <c r="C425" i="14" s="1"/>
  <c r="F429" i="14"/>
  <c r="G429" i="14"/>
  <c r="E429" i="14"/>
  <c r="F471" i="14"/>
  <c r="E471" i="14"/>
  <c r="G471" i="14"/>
  <c r="E432" i="14"/>
  <c r="G432" i="14"/>
  <c r="F432" i="14"/>
  <c r="G444" i="14"/>
  <c r="F444" i="14"/>
  <c r="E444" i="14"/>
  <c r="G472" i="14"/>
  <c r="F472" i="14"/>
  <c r="E472" i="14"/>
  <c r="G441" i="14"/>
  <c r="F441" i="14"/>
  <c r="E441" i="14"/>
  <c r="H420" i="14"/>
  <c r="C420" i="14" s="1"/>
  <c r="H422" i="14"/>
  <c r="C422" i="14" s="1"/>
  <c r="H378" i="14"/>
  <c r="C378" i="14" s="1"/>
  <c r="G466" i="14"/>
  <c r="E466" i="14"/>
  <c r="F466" i="14"/>
  <c r="H418" i="14"/>
  <c r="C418" i="14" s="1"/>
  <c r="G460" i="14"/>
  <c r="F460" i="14"/>
  <c r="E460" i="14"/>
  <c r="G473" i="14"/>
  <c r="F473" i="14"/>
  <c r="E473" i="14"/>
  <c r="G475" i="14"/>
  <c r="F475" i="14"/>
  <c r="E475" i="14"/>
  <c r="G433" i="14"/>
  <c r="E433" i="14"/>
  <c r="F433" i="14"/>
  <c r="G443" i="14"/>
  <c r="E443" i="14"/>
  <c r="F443" i="14"/>
  <c r="G459" i="14"/>
  <c r="F459" i="14"/>
  <c r="E459" i="14"/>
  <c r="G481" i="14"/>
  <c r="F481" i="14"/>
  <c r="E481" i="14"/>
  <c r="F439" i="14"/>
  <c r="E439" i="14"/>
  <c r="G439" i="14"/>
  <c r="H385" i="14"/>
  <c r="C385" i="14" s="1"/>
  <c r="H393" i="14"/>
  <c r="C393" i="14" s="1"/>
  <c r="H421" i="14"/>
  <c r="C421" i="14" s="1"/>
  <c r="H372" i="14"/>
  <c r="C372" i="14" s="1"/>
  <c r="G431" i="14"/>
  <c r="F431" i="14"/>
  <c r="E431" i="14"/>
  <c r="H391" i="14"/>
  <c r="C391" i="14" s="1"/>
  <c r="G449" i="14"/>
  <c r="E449" i="14"/>
  <c r="F449" i="14"/>
  <c r="G486" i="14"/>
  <c r="F486" i="14"/>
  <c r="E486" i="14"/>
  <c r="G468" i="14"/>
  <c r="F468" i="14"/>
  <c r="E468" i="14"/>
  <c r="G458" i="14"/>
  <c r="F458" i="14"/>
  <c r="E458" i="14"/>
  <c r="H377" i="14"/>
  <c r="C377" i="14" s="1"/>
  <c r="H396" i="14"/>
  <c r="C396" i="14" s="1"/>
  <c r="H398" i="14"/>
  <c r="C398" i="14" s="1"/>
  <c r="H400" i="14"/>
  <c r="C400" i="14" s="1"/>
  <c r="H412" i="14"/>
  <c r="C412" i="14" s="1"/>
  <c r="G447" i="14"/>
  <c r="F447" i="14"/>
  <c r="E447" i="14"/>
  <c r="F469" i="14"/>
  <c r="E469" i="14"/>
  <c r="G469" i="14"/>
  <c r="H384" i="14"/>
  <c r="C384" i="14" s="1"/>
  <c r="H375" i="14"/>
  <c r="C375" i="14" s="1"/>
  <c r="G463" i="14"/>
  <c r="F463" i="14"/>
  <c r="E463" i="14"/>
  <c r="F454" i="14"/>
  <c r="G454" i="14"/>
  <c r="E454" i="14"/>
  <c r="F455" i="14"/>
  <c r="E455" i="14"/>
  <c r="G455" i="14"/>
  <c r="G479" i="14"/>
  <c r="F479" i="14"/>
  <c r="E479" i="14"/>
  <c r="G467" i="14"/>
  <c r="F467" i="14"/>
  <c r="E467" i="14"/>
  <c r="G462" i="14"/>
  <c r="F462" i="14"/>
  <c r="E462" i="14"/>
  <c r="G470" i="14"/>
  <c r="F470" i="14"/>
  <c r="E470" i="14"/>
  <c r="F438" i="14"/>
  <c r="G438" i="14"/>
  <c r="E438" i="14"/>
  <c r="E480" i="14"/>
  <c r="G480" i="14"/>
  <c r="F480" i="14"/>
  <c r="H406" i="14"/>
  <c r="C406" i="14" s="1"/>
  <c r="G478" i="14"/>
  <c r="F478" i="14"/>
  <c r="E478" i="14"/>
  <c r="G445" i="14"/>
  <c r="F445" i="14"/>
  <c r="E445" i="14"/>
  <c r="G436" i="14"/>
  <c r="F436" i="14"/>
  <c r="E436" i="14"/>
  <c r="F487" i="14"/>
  <c r="E487" i="14"/>
  <c r="G487" i="14"/>
  <c r="G446" i="14"/>
  <c r="F446" i="14"/>
  <c r="E446" i="14"/>
  <c r="F453" i="14"/>
  <c r="E453" i="14"/>
  <c r="G453" i="14"/>
  <c r="G474" i="14"/>
  <c r="F474" i="14"/>
  <c r="E474" i="14"/>
  <c r="E464" i="14"/>
  <c r="G464" i="14"/>
  <c r="F464" i="14"/>
  <c r="G451" i="14"/>
  <c r="F451" i="14"/>
  <c r="E451" i="14"/>
  <c r="F437" i="14"/>
  <c r="E437" i="14"/>
  <c r="G437" i="14"/>
  <c r="G440" i="14"/>
  <c r="F440" i="14"/>
  <c r="E440" i="14"/>
  <c r="G435" i="14"/>
  <c r="F435" i="14"/>
  <c r="E435" i="14"/>
  <c r="H383" i="14"/>
  <c r="C383" i="14" s="1"/>
  <c r="H394" i="14"/>
  <c r="C394" i="14" s="1"/>
  <c r="G483" i="14"/>
  <c r="F483" i="14"/>
  <c r="E483" i="14"/>
  <c r="G452" i="14"/>
  <c r="F452" i="14"/>
  <c r="E452" i="14"/>
  <c r="F485" i="14"/>
  <c r="E485" i="14"/>
  <c r="G485" i="14"/>
  <c r="H368" i="14"/>
  <c r="H373" i="14"/>
  <c r="C373" i="14" s="1"/>
  <c r="H415" i="14"/>
  <c r="C415" i="14" s="1"/>
  <c r="H414" i="14"/>
  <c r="C414" i="14" s="1"/>
  <c r="G457" i="14"/>
  <c r="F457" i="14"/>
  <c r="E457" i="14"/>
  <c r="E448" i="14"/>
  <c r="G448" i="14"/>
  <c r="F448" i="14"/>
  <c r="G434" i="14"/>
  <c r="E434" i="14"/>
  <c r="F434" i="14"/>
  <c r="G484" i="14"/>
  <c r="F484" i="14"/>
  <c r="E484" i="14"/>
  <c r="G456" i="14"/>
  <c r="F456" i="14"/>
  <c r="E456" i="14"/>
  <c r="G430" i="14"/>
  <c r="F430" i="14"/>
  <c r="E430" i="14"/>
  <c r="G428" i="14"/>
  <c r="F428" i="14"/>
  <c r="E428" i="14"/>
  <c r="G482" i="14"/>
  <c r="E482" i="14"/>
  <c r="F482" i="14"/>
  <c r="G442" i="14"/>
  <c r="F442" i="14"/>
  <c r="E442" i="14"/>
  <c r="G477" i="14"/>
  <c r="F477" i="14"/>
  <c r="E477" i="14"/>
  <c r="G450" i="14"/>
  <c r="E450" i="14"/>
  <c r="F450" i="14"/>
  <c r="G465" i="14"/>
  <c r="F465" i="14"/>
  <c r="E465" i="14"/>
  <c r="H410" i="14"/>
  <c r="B18" i="5"/>
  <c r="G88" i="11" l="1"/>
  <c r="L88" i="11"/>
  <c r="J91" i="11"/>
  <c r="M85" i="11"/>
  <c r="H91" i="11"/>
  <c r="L91" i="11"/>
  <c r="G91" i="11"/>
  <c r="H87" i="11"/>
  <c r="L87" i="11"/>
  <c r="G87" i="11"/>
  <c r="BH22" i="5"/>
  <c r="BK22" i="5" s="1" a="1"/>
  <c r="BK22" i="5" s="1"/>
  <c r="BH15" i="5"/>
  <c r="BK15" i="5" s="1" a="1"/>
  <c r="BK15" i="5" s="1"/>
  <c r="BH21" i="5"/>
  <c r="BK21" i="5" s="1" a="1"/>
  <c r="BK21" i="5" s="1"/>
  <c r="BH6" i="5"/>
  <c r="BK6" i="5" s="1" a="1"/>
  <c r="BK6" i="5" s="1"/>
  <c r="BH20" i="5"/>
  <c r="BK20" i="5" s="1" a="1"/>
  <c r="BK20" i="5" s="1"/>
  <c r="BH12" i="5"/>
  <c r="BK12" i="5" s="1" a="1"/>
  <c r="BK12" i="5" s="1"/>
  <c r="BH11" i="5"/>
  <c r="BK11" i="5" s="1" a="1"/>
  <c r="BK11" i="5" s="1"/>
  <c r="BH4" i="5"/>
  <c r="BK4" i="5" s="1" a="1"/>
  <c r="BK4" i="5" s="1"/>
  <c r="BH9" i="5"/>
  <c r="BK9" i="5" s="1" a="1"/>
  <c r="BK9" i="5" s="1"/>
  <c r="BH19" i="5"/>
  <c r="BK19" i="5" s="1" a="1"/>
  <c r="BK19" i="5" s="1"/>
  <c r="BH18" i="5"/>
  <c r="BK18" i="5" s="1" a="1"/>
  <c r="BK18" i="5" s="1"/>
  <c r="BH13" i="5"/>
  <c r="BK13" i="5" s="1" a="1"/>
  <c r="BK13" i="5" s="1"/>
  <c r="BH8" i="5"/>
  <c r="BK8" i="5" s="1" a="1"/>
  <c r="BK8" i="5" s="1"/>
  <c r="BH10" i="5"/>
  <c r="BK10" i="5" s="1" a="1"/>
  <c r="BK10" i="5" s="1"/>
  <c r="BH17" i="5"/>
  <c r="BK17" i="5" s="1" a="1"/>
  <c r="BK17" i="5" s="1"/>
  <c r="BH5" i="5"/>
  <c r="BK5" i="5" s="1" a="1"/>
  <c r="BK5" i="5" s="1"/>
  <c r="BH7" i="5"/>
  <c r="BK7" i="5" s="1" a="1"/>
  <c r="BK7" i="5" s="1"/>
  <c r="BH14" i="5"/>
  <c r="BK14" i="5" s="1" a="1"/>
  <c r="BK14" i="5" s="1"/>
  <c r="BH3" i="5"/>
  <c r="BK3" i="5" s="1" a="1"/>
  <c r="BK3" i="5" s="1"/>
  <c r="F9" i="5"/>
  <c r="C408" i="14"/>
  <c r="J408" i="14"/>
  <c r="L408" i="14" s="1"/>
  <c r="C410" i="14"/>
  <c r="J410" i="14"/>
  <c r="L410" i="14" s="1"/>
  <c r="C409" i="14"/>
  <c r="J409" i="14"/>
  <c r="L409" i="14" s="1"/>
  <c r="M84" i="11"/>
  <c r="AP89" i="5"/>
  <c r="I91" i="11"/>
  <c r="K91" i="11" s="1"/>
  <c r="M88" i="11"/>
  <c r="AQ88" i="5"/>
  <c r="C93" i="11" s="1"/>
  <c r="AN91" i="5"/>
  <c r="AP91" i="5" s="1"/>
  <c r="AN92" i="5"/>
  <c r="AR92" i="5" s="1"/>
  <c r="D97" i="11" s="1"/>
  <c r="J94" i="11"/>
  <c r="I94" i="11"/>
  <c r="K94" i="11" s="1"/>
  <c r="AR89" i="5"/>
  <c r="D94" i="11" s="1"/>
  <c r="AP88" i="5"/>
  <c r="J90" i="11"/>
  <c r="I90" i="11"/>
  <c r="K90" i="11" s="1"/>
  <c r="J369" i="14"/>
  <c r="L369" i="14" s="1"/>
  <c r="H440" i="14"/>
  <c r="C440" i="14" s="1"/>
  <c r="H454" i="14"/>
  <c r="C454" i="14" s="1"/>
  <c r="H431" i="14"/>
  <c r="C431" i="14" s="1"/>
  <c r="H477" i="14"/>
  <c r="C477" i="14" s="1"/>
  <c r="H453" i="14"/>
  <c r="C453" i="14" s="1"/>
  <c r="H469" i="14"/>
  <c r="C389" i="14"/>
  <c r="H471" i="14"/>
  <c r="C471" i="14" s="1"/>
  <c r="H435" i="14"/>
  <c r="C435" i="14" s="1"/>
  <c r="H468" i="14"/>
  <c r="H475" i="14"/>
  <c r="C475" i="14" s="1"/>
  <c r="H441" i="14"/>
  <c r="C441" i="14" s="1"/>
  <c r="H484" i="14"/>
  <c r="C484" i="14" s="1"/>
  <c r="H446" i="14"/>
  <c r="C446" i="14" s="1"/>
  <c r="H461" i="14"/>
  <c r="C461" i="14" s="1"/>
  <c r="H442" i="14"/>
  <c r="C442" i="14" s="1"/>
  <c r="H460" i="14"/>
  <c r="C460" i="14" s="1"/>
  <c r="H452" i="14"/>
  <c r="C452" i="14" s="1"/>
  <c r="H476" i="14"/>
  <c r="C476" i="14" s="1"/>
  <c r="H482" i="14"/>
  <c r="C482" i="14" s="1"/>
  <c r="H430" i="14"/>
  <c r="C388" i="14"/>
  <c r="J388" i="14"/>
  <c r="L388" i="14" s="1"/>
  <c r="H474" i="14"/>
  <c r="C474" i="14" s="1"/>
  <c r="H429" i="14"/>
  <c r="C370" i="14"/>
  <c r="J370" i="14"/>
  <c r="L370" i="14" s="1"/>
  <c r="H486" i="14"/>
  <c r="C486" i="14" s="1"/>
  <c r="H473" i="14"/>
  <c r="C473" i="14" s="1"/>
  <c r="H472" i="14"/>
  <c r="C472" i="14" s="1"/>
  <c r="C368" i="14"/>
  <c r="J368" i="14"/>
  <c r="L368" i="14" s="1"/>
  <c r="H479" i="14"/>
  <c r="C479" i="14" s="1"/>
  <c r="H444" i="14"/>
  <c r="C444" i="14" s="1"/>
  <c r="C390" i="14"/>
  <c r="J390" i="14"/>
  <c r="L390" i="14" s="1"/>
  <c r="H438" i="14"/>
  <c r="C438" i="14" s="1"/>
  <c r="H455" i="14"/>
  <c r="C455" i="14" s="1"/>
  <c r="H483" i="14"/>
  <c r="C483" i="14" s="1"/>
  <c r="H436" i="14"/>
  <c r="C436" i="14" s="1"/>
  <c r="G491" i="14"/>
  <c r="F491" i="14"/>
  <c r="E491" i="14"/>
  <c r="G525" i="14"/>
  <c r="F525" i="14"/>
  <c r="E525" i="14"/>
  <c r="G538" i="14"/>
  <c r="F538" i="14"/>
  <c r="E538" i="14"/>
  <c r="G514" i="14"/>
  <c r="E514" i="14"/>
  <c r="F514" i="14"/>
  <c r="H450" i="14"/>
  <c r="H478" i="14"/>
  <c r="C478" i="14" s="1"/>
  <c r="H467" i="14"/>
  <c r="C467" i="14" s="1"/>
  <c r="E528" i="14"/>
  <c r="G528" i="14"/>
  <c r="F528" i="14"/>
  <c r="H456" i="14"/>
  <c r="C456" i="14" s="1"/>
  <c r="H439" i="14"/>
  <c r="C439" i="14" s="1"/>
  <c r="G520" i="14"/>
  <c r="F520" i="14"/>
  <c r="E520" i="14"/>
  <c r="G509" i="14"/>
  <c r="F509" i="14"/>
  <c r="E509" i="14"/>
  <c r="G507" i="14"/>
  <c r="F507" i="14"/>
  <c r="E507" i="14"/>
  <c r="F519" i="14"/>
  <c r="E519" i="14"/>
  <c r="G519" i="14"/>
  <c r="H481" i="14"/>
  <c r="C481" i="14" s="1"/>
  <c r="G546" i="14"/>
  <c r="E546" i="14"/>
  <c r="F546" i="14"/>
  <c r="G506" i="14"/>
  <c r="F506" i="14"/>
  <c r="E506" i="14"/>
  <c r="G502" i="14"/>
  <c r="F502" i="14"/>
  <c r="E502" i="14"/>
  <c r="H447" i="14"/>
  <c r="C447" i="14" s="1"/>
  <c r="H485" i="14"/>
  <c r="C485" i="14" s="1"/>
  <c r="G543" i="14"/>
  <c r="F543" i="14"/>
  <c r="E543" i="14"/>
  <c r="G536" i="14"/>
  <c r="F536" i="14"/>
  <c r="E536" i="14"/>
  <c r="G513" i="14"/>
  <c r="F513" i="14"/>
  <c r="E513" i="14"/>
  <c r="G532" i="14"/>
  <c r="F532" i="14"/>
  <c r="E532" i="14"/>
  <c r="G547" i="14"/>
  <c r="F547" i="14"/>
  <c r="E547" i="14"/>
  <c r="G526" i="14"/>
  <c r="F526" i="14"/>
  <c r="E526" i="14"/>
  <c r="G529" i="14"/>
  <c r="F529" i="14"/>
  <c r="E529" i="14"/>
  <c r="G530" i="14"/>
  <c r="E530" i="14"/>
  <c r="F530" i="14"/>
  <c r="G494" i="14"/>
  <c r="F494" i="14"/>
  <c r="E494" i="14"/>
  <c r="H437" i="14"/>
  <c r="C437" i="14" s="1"/>
  <c r="H480" i="14"/>
  <c r="C480" i="14" s="1"/>
  <c r="H449" i="14"/>
  <c r="H459" i="14"/>
  <c r="C459" i="14" s="1"/>
  <c r="G495" i="14"/>
  <c r="F495" i="14"/>
  <c r="E495" i="14"/>
  <c r="G522" i="14"/>
  <c r="F522" i="14"/>
  <c r="E522" i="14"/>
  <c r="G540" i="14"/>
  <c r="F540" i="14"/>
  <c r="E540" i="14"/>
  <c r="G515" i="14"/>
  <c r="F515" i="14"/>
  <c r="E515" i="14"/>
  <c r="G534" i="14"/>
  <c r="F534" i="14"/>
  <c r="E534" i="14"/>
  <c r="E544" i="14"/>
  <c r="G544" i="14"/>
  <c r="F544" i="14"/>
  <c r="G537" i="14"/>
  <c r="F537" i="14"/>
  <c r="E537" i="14"/>
  <c r="G504" i="14"/>
  <c r="F504" i="14"/>
  <c r="E504" i="14"/>
  <c r="G505" i="14"/>
  <c r="F505" i="14"/>
  <c r="E505" i="14"/>
  <c r="H434" i="14"/>
  <c r="C434" i="14" s="1"/>
  <c r="H451" i="14"/>
  <c r="C451" i="14" s="1"/>
  <c r="H487" i="14"/>
  <c r="C487" i="14" s="1"/>
  <c r="G489" i="14"/>
  <c r="F489" i="14"/>
  <c r="E489" i="14"/>
  <c r="G508" i="14"/>
  <c r="F508" i="14"/>
  <c r="E508" i="14"/>
  <c r="G510" i="14"/>
  <c r="F510" i="14"/>
  <c r="E510" i="14"/>
  <c r="G492" i="14"/>
  <c r="F492" i="14"/>
  <c r="E492" i="14"/>
  <c r="G541" i="14"/>
  <c r="F541" i="14"/>
  <c r="E541" i="14"/>
  <c r="G490" i="14"/>
  <c r="F490" i="14"/>
  <c r="E490" i="14"/>
  <c r="H470" i="14"/>
  <c r="H443" i="14"/>
  <c r="C443" i="14" s="1"/>
  <c r="H466" i="14"/>
  <c r="C466" i="14" s="1"/>
  <c r="H432" i="14"/>
  <c r="C432" i="14" s="1"/>
  <c r="G527" i="14"/>
  <c r="F527" i="14"/>
  <c r="E527" i="14"/>
  <c r="G511" i="14"/>
  <c r="F511" i="14"/>
  <c r="E511" i="14"/>
  <c r="F503" i="14"/>
  <c r="E503" i="14"/>
  <c r="G503" i="14"/>
  <c r="G516" i="14"/>
  <c r="F516" i="14"/>
  <c r="E516" i="14"/>
  <c r="F533" i="14"/>
  <c r="E533" i="14"/>
  <c r="G533" i="14"/>
  <c r="E496" i="14"/>
  <c r="G496" i="14"/>
  <c r="F496" i="14"/>
  <c r="F501" i="14"/>
  <c r="E501" i="14"/>
  <c r="G501" i="14"/>
  <c r="G497" i="14"/>
  <c r="F497" i="14"/>
  <c r="E497" i="14"/>
  <c r="G542" i="14"/>
  <c r="F542" i="14"/>
  <c r="E542" i="14"/>
  <c r="H428" i="14"/>
  <c r="G523" i="14"/>
  <c r="E523" i="14"/>
  <c r="F523" i="14"/>
  <c r="G499" i="14"/>
  <c r="F499" i="14"/>
  <c r="E499" i="14"/>
  <c r="G524" i="14"/>
  <c r="F524" i="14"/>
  <c r="E524" i="14"/>
  <c r="F535" i="14"/>
  <c r="E535" i="14"/>
  <c r="G535" i="14"/>
  <c r="G539" i="14"/>
  <c r="F539" i="14"/>
  <c r="E539" i="14"/>
  <c r="G518" i="14"/>
  <c r="F518" i="14"/>
  <c r="E518" i="14"/>
  <c r="G498" i="14"/>
  <c r="E498" i="14"/>
  <c r="F498" i="14"/>
  <c r="G521" i="14"/>
  <c r="F521" i="14"/>
  <c r="E521" i="14"/>
  <c r="G488" i="14"/>
  <c r="F488" i="14"/>
  <c r="E488" i="14"/>
  <c r="H465" i="14"/>
  <c r="C465" i="14" s="1"/>
  <c r="H448" i="14"/>
  <c r="H463" i="14"/>
  <c r="C463" i="14" s="1"/>
  <c r="H458" i="14"/>
  <c r="C458" i="14" s="1"/>
  <c r="G531" i="14"/>
  <c r="F531" i="14"/>
  <c r="E531" i="14"/>
  <c r="G545" i="14"/>
  <c r="F545" i="14"/>
  <c r="E545" i="14"/>
  <c r="E512" i="14"/>
  <c r="G512" i="14"/>
  <c r="F512" i="14"/>
  <c r="F517" i="14"/>
  <c r="E517" i="14"/>
  <c r="G517" i="14"/>
  <c r="G493" i="14"/>
  <c r="F493" i="14"/>
  <c r="E493" i="14"/>
  <c r="G500" i="14"/>
  <c r="F500" i="14"/>
  <c r="E500" i="14"/>
  <c r="H457" i="14"/>
  <c r="C457" i="14" s="1"/>
  <c r="H464" i="14"/>
  <c r="C464" i="14" s="1"/>
  <c r="H445" i="14"/>
  <c r="C445" i="14" s="1"/>
  <c r="H462" i="14"/>
  <c r="C462" i="14" s="1"/>
  <c r="H433" i="14"/>
  <c r="C433" i="14" s="1"/>
  <c r="B17" i="5"/>
  <c r="B16" i="5"/>
  <c r="J93" i="11" l="1"/>
  <c r="H90" i="11"/>
  <c r="L90" i="11"/>
  <c r="G90" i="11"/>
  <c r="L94" i="11"/>
  <c r="G94" i="11"/>
  <c r="H94" i="11"/>
  <c r="L93" i="11"/>
  <c r="G93" i="11"/>
  <c r="H93" i="11"/>
  <c r="F10" i="5"/>
  <c r="M87" i="11"/>
  <c r="C469" i="14"/>
  <c r="J469" i="14"/>
  <c r="L469" i="14" s="1"/>
  <c r="C450" i="14"/>
  <c r="J450" i="14"/>
  <c r="L450" i="14" s="1"/>
  <c r="C430" i="14"/>
  <c r="J430" i="14"/>
  <c r="L430" i="14" s="1"/>
  <c r="C428" i="14"/>
  <c r="J428" i="14"/>
  <c r="L428" i="14" s="1"/>
  <c r="C449" i="14"/>
  <c r="J449" i="14"/>
  <c r="L449" i="14" s="1"/>
  <c r="C470" i="14"/>
  <c r="J470" i="14"/>
  <c r="L470" i="14" s="1"/>
  <c r="C468" i="14"/>
  <c r="J468" i="14"/>
  <c r="L468" i="14" s="1"/>
  <c r="C429" i="14"/>
  <c r="J429" i="14"/>
  <c r="L429" i="14" s="1"/>
  <c r="C448" i="14"/>
  <c r="J448" i="14"/>
  <c r="L448" i="14" s="1"/>
  <c r="AP92" i="5"/>
  <c r="I93" i="11"/>
  <c r="K93" i="11" s="1"/>
  <c r="AQ92" i="5"/>
  <c r="C97" i="11" s="1"/>
  <c r="AQ91" i="5"/>
  <c r="C96" i="11" s="1"/>
  <c r="M91" i="11"/>
  <c r="AR91" i="5"/>
  <c r="D96" i="11" s="1"/>
  <c r="H539" i="14"/>
  <c r="C539" i="14" s="1"/>
  <c r="H542" i="14"/>
  <c r="C542" i="14" s="1"/>
  <c r="H534" i="14"/>
  <c r="C534" i="14" s="1"/>
  <c r="H497" i="14"/>
  <c r="C497" i="14" s="1"/>
  <c r="H503" i="14"/>
  <c r="C503" i="14" s="1"/>
  <c r="H515" i="14"/>
  <c r="C515" i="14" s="1"/>
  <c r="H494" i="14"/>
  <c r="C494" i="14" s="1"/>
  <c r="H505" i="14"/>
  <c r="C505" i="14" s="1"/>
  <c r="H525" i="14"/>
  <c r="C525" i="14" s="1"/>
  <c r="H488" i="14"/>
  <c r="J488" i="14" s="1"/>
  <c r="L488" i="14" s="1"/>
  <c r="H521" i="14"/>
  <c r="C521" i="14" s="1"/>
  <c r="H501" i="14"/>
  <c r="C501" i="14" s="1"/>
  <c r="H504" i="14"/>
  <c r="C504" i="14" s="1"/>
  <c r="H530" i="14"/>
  <c r="C530" i="14" s="1"/>
  <c r="H546" i="14"/>
  <c r="C546" i="14" s="1"/>
  <c r="H491" i="14"/>
  <c r="C491" i="14" s="1"/>
  <c r="H528" i="14"/>
  <c r="C528" i="14" s="1"/>
  <c r="H500" i="14"/>
  <c r="C500" i="14" s="1"/>
  <c r="H489" i="14"/>
  <c r="J489" i="14" s="1"/>
  <c r="L489" i="14" s="1"/>
  <c r="H493" i="14"/>
  <c r="C493" i="14" s="1"/>
  <c r="H538" i="14"/>
  <c r="C538" i="14" s="1"/>
  <c r="H502" i="14"/>
  <c r="C502" i="14" s="1"/>
  <c r="H506" i="14"/>
  <c r="C506" i="14" s="1"/>
  <c r="H520" i="14"/>
  <c r="C520" i="14" s="1"/>
  <c r="H545" i="14"/>
  <c r="C545" i="14" s="1"/>
  <c r="H537" i="14"/>
  <c r="C537" i="14" s="1"/>
  <c r="H508" i="14"/>
  <c r="H543" i="14"/>
  <c r="C543" i="14" s="1"/>
  <c r="H496" i="14"/>
  <c r="C496" i="14" s="1"/>
  <c r="H519" i="14"/>
  <c r="C519" i="14" s="1"/>
  <c r="H495" i="14"/>
  <c r="C495" i="14" s="1"/>
  <c r="H526" i="14"/>
  <c r="C526" i="14" s="1"/>
  <c r="G552" i="14"/>
  <c r="F552" i="14"/>
  <c r="E552" i="14"/>
  <c r="H531" i="14"/>
  <c r="C531" i="14" s="1"/>
  <c r="H518" i="14"/>
  <c r="C518" i="14" s="1"/>
  <c r="H523" i="14"/>
  <c r="C523" i="14" s="1"/>
  <c r="H533" i="14"/>
  <c r="C533" i="14" s="1"/>
  <c r="H507" i="14"/>
  <c r="C507" i="14" s="1"/>
  <c r="H498" i="14"/>
  <c r="C498" i="14" s="1"/>
  <c r="G577" i="14"/>
  <c r="F577" i="14"/>
  <c r="E577" i="14"/>
  <c r="H516" i="14"/>
  <c r="C516" i="14" s="1"/>
  <c r="H490" i="14"/>
  <c r="H544" i="14"/>
  <c r="C544" i="14" s="1"/>
  <c r="H547" i="14"/>
  <c r="C547" i="14" s="1"/>
  <c r="H514" i="14"/>
  <c r="C514" i="14" s="1"/>
  <c r="G584" i="14"/>
  <c r="F584" i="14"/>
  <c r="E584" i="14"/>
  <c r="G585" i="14"/>
  <c r="F585" i="14"/>
  <c r="E585" i="14"/>
  <c r="H509" i="14"/>
  <c r="G587" i="14"/>
  <c r="F587" i="14"/>
  <c r="E587" i="14"/>
  <c r="G580" i="14"/>
  <c r="F580" i="14"/>
  <c r="E580" i="14"/>
  <c r="G566" i="14"/>
  <c r="F566" i="14"/>
  <c r="E566" i="14"/>
  <c r="G559" i="14"/>
  <c r="F559" i="14"/>
  <c r="E559" i="14"/>
  <c r="G603" i="14"/>
  <c r="F603" i="14"/>
  <c r="E603" i="14"/>
  <c r="G590" i="14"/>
  <c r="F590" i="14"/>
  <c r="E590" i="14"/>
  <c r="G607" i="14"/>
  <c r="F607" i="14"/>
  <c r="E607" i="14"/>
  <c r="G588" i="14"/>
  <c r="F588" i="14"/>
  <c r="E588" i="14"/>
  <c r="H541" i="14"/>
  <c r="C541" i="14" s="1"/>
  <c r="H532" i="14"/>
  <c r="C532" i="14" s="1"/>
  <c r="G594" i="14"/>
  <c r="E594" i="14"/>
  <c r="F594" i="14"/>
  <c r="G589" i="14"/>
  <c r="F589" i="14"/>
  <c r="E589" i="14"/>
  <c r="E560" i="14"/>
  <c r="G560" i="14"/>
  <c r="F560" i="14"/>
  <c r="F581" i="14"/>
  <c r="E581" i="14"/>
  <c r="G581" i="14"/>
  <c r="G563" i="14"/>
  <c r="F563" i="14"/>
  <c r="E563" i="14"/>
  <c r="H535" i="14"/>
  <c r="C535" i="14" s="1"/>
  <c r="G591" i="14"/>
  <c r="F591" i="14"/>
  <c r="E591" i="14"/>
  <c r="G605" i="14"/>
  <c r="F605" i="14"/>
  <c r="E605" i="14"/>
  <c r="G572" i="14"/>
  <c r="F572" i="14"/>
  <c r="E572" i="14"/>
  <c r="G575" i="14"/>
  <c r="F575" i="14"/>
  <c r="E575" i="14"/>
  <c r="G555" i="14"/>
  <c r="F555" i="14"/>
  <c r="E555" i="14"/>
  <c r="H517" i="14"/>
  <c r="C517" i="14" s="1"/>
  <c r="H511" i="14"/>
  <c r="C511" i="14" s="1"/>
  <c r="H492" i="14"/>
  <c r="C492" i="14" s="1"/>
  <c r="H513" i="14"/>
  <c r="C513" i="14" s="1"/>
  <c r="G586" i="14"/>
  <c r="F586" i="14"/>
  <c r="E586" i="14"/>
  <c r="F551" i="14"/>
  <c r="E551" i="14"/>
  <c r="G551" i="14"/>
  <c r="G604" i="14"/>
  <c r="F604" i="14"/>
  <c r="E604" i="14"/>
  <c r="G558" i="14"/>
  <c r="F558" i="14"/>
  <c r="E558" i="14"/>
  <c r="G568" i="14"/>
  <c r="F568" i="14"/>
  <c r="E568" i="14"/>
  <c r="G571" i="14"/>
  <c r="F571" i="14"/>
  <c r="E571" i="14"/>
  <c r="G570" i="14"/>
  <c r="F570" i="14"/>
  <c r="E570" i="14"/>
  <c r="G554" i="14"/>
  <c r="F554" i="14"/>
  <c r="E554" i="14"/>
  <c r="F597" i="14"/>
  <c r="E597" i="14"/>
  <c r="G597" i="14"/>
  <c r="E592" i="14"/>
  <c r="G592" i="14"/>
  <c r="F592" i="14"/>
  <c r="G561" i="14"/>
  <c r="F561" i="14"/>
  <c r="E561" i="14"/>
  <c r="G600" i="14"/>
  <c r="F600" i="14"/>
  <c r="E600" i="14"/>
  <c r="G578" i="14"/>
  <c r="E578" i="14"/>
  <c r="F578" i="14"/>
  <c r="G556" i="14"/>
  <c r="F556" i="14"/>
  <c r="E556" i="14"/>
  <c r="G557" i="14"/>
  <c r="F557" i="14"/>
  <c r="E557" i="14"/>
  <c r="H524" i="14"/>
  <c r="C524" i="14" s="1"/>
  <c r="H540" i="14"/>
  <c r="C540" i="14" s="1"/>
  <c r="F567" i="14"/>
  <c r="E567" i="14"/>
  <c r="G567" i="14"/>
  <c r="F549" i="14"/>
  <c r="E549" i="14"/>
  <c r="G549" i="14"/>
  <c r="G550" i="14"/>
  <c r="F550" i="14"/>
  <c r="E550" i="14"/>
  <c r="G593" i="14"/>
  <c r="F593" i="14"/>
  <c r="E593" i="14"/>
  <c r="G596" i="14"/>
  <c r="F596" i="14"/>
  <c r="E596" i="14"/>
  <c r="G569" i="14"/>
  <c r="F569" i="14"/>
  <c r="E569" i="14"/>
  <c r="G606" i="14"/>
  <c r="F606" i="14"/>
  <c r="E606" i="14"/>
  <c r="E576" i="14"/>
  <c r="G576" i="14"/>
  <c r="F576" i="14"/>
  <c r="F565" i="14"/>
  <c r="E565" i="14"/>
  <c r="G565" i="14"/>
  <c r="F599" i="14"/>
  <c r="E599" i="14"/>
  <c r="G599" i="14"/>
  <c r="H527" i="14"/>
  <c r="C527" i="14" s="1"/>
  <c r="H510" i="14"/>
  <c r="H536" i="14"/>
  <c r="C536" i="14" s="1"/>
  <c r="G579" i="14"/>
  <c r="F579" i="14"/>
  <c r="E579" i="14"/>
  <c r="G548" i="14"/>
  <c r="F548" i="14"/>
  <c r="E548" i="14"/>
  <c r="F583" i="14"/>
  <c r="E583" i="14"/>
  <c r="G583" i="14"/>
  <c r="G602" i="14"/>
  <c r="F602" i="14"/>
  <c r="E602" i="14"/>
  <c r="G601" i="14"/>
  <c r="F601" i="14"/>
  <c r="E601" i="14"/>
  <c r="G553" i="14"/>
  <c r="F553" i="14"/>
  <c r="E553" i="14"/>
  <c r="G574" i="14"/>
  <c r="F574" i="14"/>
  <c r="E574" i="14"/>
  <c r="G598" i="14"/>
  <c r="F598" i="14"/>
  <c r="E598" i="14"/>
  <c r="G582" i="14"/>
  <c r="F582" i="14"/>
  <c r="E582" i="14"/>
  <c r="G562" i="14"/>
  <c r="E562" i="14"/>
  <c r="F562" i="14"/>
  <c r="G595" i="14"/>
  <c r="F595" i="14"/>
  <c r="E595" i="14"/>
  <c r="G573" i="14"/>
  <c r="F573" i="14"/>
  <c r="E573" i="14"/>
  <c r="G564" i="14"/>
  <c r="F564" i="14"/>
  <c r="E564" i="14"/>
  <c r="H512" i="14"/>
  <c r="C512" i="14" s="1"/>
  <c r="H499" i="14"/>
  <c r="C499" i="14" s="1"/>
  <c r="H522" i="14"/>
  <c r="C522" i="14" s="1"/>
  <c r="H529" i="14"/>
  <c r="J96" i="11" l="1"/>
  <c r="J97" i="11"/>
  <c r="G97" i="11" s="1"/>
  <c r="H97" i="11"/>
  <c r="L97" i="11"/>
  <c r="G96" i="11"/>
  <c r="H96" i="11"/>
  <c r="L96" i="11"/>
  <c r="M94" i="11"/>
  <c r="F11" i="5"/>
  <c r="I97" i="11"/>
  <c r="K97" i="11" s="1"/>
  <c r="M90" i="11"/>
  <c r="M93" i="11"/>
  <c r="I96" i="11"/>
  <c r="K96" i="11" s="1"/>
  <c r="H553" i="14"/>
  <c r="C553" i="14" s="1"/>
  <c r="H603" i="14"/>
  <c r="C603" i="14" s="1"/>
  <c r="H585" i="14"/>
  <c r="C585" i="14" s="1"/>
  <c r="C488" i="14"/>
  <c r="H571" i="14"/>
  <c r="C571" i="14" s="1"/>
  <c r="H572" i="14"/>
  <c r="C572" i="14" s="1"/>
  <c r="H601" i="14"/>
  <c r="C601" i="14" s="1"/>
  <c r="H568" i="14"/>
  <c r="C568" i="14" s="1"/>
  <c r="H559" i="14"/>
  <c r="C559" i="14" s="1"/>
  <c r="H587" i="14"/>
  <c r="C587" i="14" s="1"/>
  <c r="J530" i="14"/>
  <c r="L530" i="14" s="1"/>
  <c r="H596" i="14"/>
  <c r="C596" i="14" s="1"/>
  <c r="J528" i="14"/>
  <c r="L528" i="14" s="1"/>
  <c r="H595" i="14"/>
  <c r="C595" i="14" s="1"/>
  <c r="H594" i="14"/>
  <c r="C594" i="14" s="1"/>
  <c r="H582" i="14"/>
  <c r="C582" i="14" s="1"/>
  <c r="H593" i="14"/>
  <c r="C593" i="14" s="1"/>
  <c r="H588" i="14"/>
  <c r="J588" i="14" s="1"/>
  <c r="L588" i="14" s="1"/>
  <c r="C489" i="14"/>
  <c r="H577" i="14"/>
  <c r="C577" i="14" s="1"/>
  <c r="H574" i="14"/>
  <c r="C574" i="14" s="1"/>
  <c r="H570" i="14"/>
  <c r="J570" i="14" s="1"/>
  <c r="L570" i="14" s="1"/>
  <c r="H590" i="14"/>
  <c r="C590" i="14" s="1"/>
  <c r="H576" i="14"/>
  <c r="C576" i="14" s="1"/>
  <c r="C508" i="14"/>
  <c r="J508" i="14"/>
  <c r="L508" i="14" s="1"/>
  <c r="C509" i="14"/>
  <c r="J509" i="14"/>
  <c r="L509" i="14" s="1"/>
  <c r="H552" i="14"/>
  <c r="C552" i="14" s="1"/>
  <c r="C510" i="14"/>
  <c r="J510" i="14"/>
  <c r="L510" i="14" s="1"/>
  <c r="C529" i="14"/>
  <c r="J529" i="14"/>
  <c r="L529" i="14" s="1"/>
  <c r="H565" i="14"/>
  <c r="C565" i="14" s="1"/>
  <c r="C490" i="14"/>
  <c r="J490" i="14"/>
  <c r="L490" i="14" s="1"/>
  <c r="G657" i="14"/>
  <c r="F657" i="14"/>
  <c r="E657" i="14"/>
  <c r="G636" i="14"/>
  <c r="F636" i="14"/>
  <c r="E636" i="14"/>
  <c r="F645" i="14"/>
  <c r="E645" i="14"/>
  <c r="G645" i="14"/>
  <c r="H564" i="14"/>
  <c r="C564" i="14" s="1"/>
  <c r="H548" i="14"/>
  <c r="H578" i="14"/>
  <c r="C578" i="14" s="1"/>
  <c r="H551" i="14"/>
  <c r="C551" i="14" s="1"/>
  <c r="G652" i="14"/>
  <c r="F652" i="14"/>
  <c r="E652" i="14"/>
  <c r="H573" i="14"/>
  <c r="C573" i="14" s="1"/>
  <c r="H606" i="14"/>
  <c r="C606" i="14" s="1"/>
  <c r="H549" i="14"/>
  <c r="H600" i="14"/>
  <c r="C600" i="14" s="1"/>
  <c r="H560" i="14"/>
  <c r="C560" i="14" s="1"/>
  <c r="F661" i="14"/>
  <c r="E661" i="14"/>
  <c r="G661" i="14"/>
  <c r="G627" i="14"/>
  <c r="F627" i="14"/>
  <c r="E627" i="14"/>
  <c r="H579" i="14"/>
  <c r="C579" i="14" s="1"/>
  <c r="H586" i="14"/>
  <c r="C586" i="14" s="1"/>
  <c r="H605" i="14"/>
  <c r="C605" i="14" s="1"/>
  <c r="H589" i="14"/>
  <c r="G658" i="14"/>
  <c r="E658" i="14"/>
  <c r="F658" i="14"/>
  <c r="G659" i="14"/>
  <c r="F659" i="14"/>
  <c r="E659" i="14"/>
  <c r="E608" i="14"/>
  <c r="F608" i="14"/>
  <c r="G608" i="14"/>
  <c r="G638" i="14"/>
  <c r="F638" i="14"/>
  <c r="E638" i="14"/>
  <c r="F631" i="14"/>
  <c r="E631" i="14"/>
  <c r="G631" i="14"/>
  <c r="H569" i="14"/>
  <c r="H567" i="14"/>
  <c r="C567" i="14" s="1"/>
  <c r="H561" i="14"/>
  <c r="C561" i="14" s="1"/>
  <c r="G621" i="14"/>
  <c r="F621" i="14"/>
  <c r="E621" i="14"/>
  <c r="G639" i="14"/>
  <c r="F639" i="14"/>
  <c r="E639" i="14"/>
  <c r="G623" i="14"/>
  <c r="F623" i="14"/>
  <c r="E623" i="14"/>
  <c r="G642" i="14"/>
  <c r="E642" i="14"/>
  <c r="F642" i="14"/>
  <c r="G637" i="14"/>
  <c r="F637" i="14"/>
  <c r="E637" i="14"/>
  <c r="H591" i="14"/>
  <c r="C591" i="14" s="1"/>
  <c r="G611" i="14"/>
  <c r="F611" i="14"/>
  <c r="E611" i="14"/>
  <c r="G646" i="14"/>
  <c r="F646" i="14"/>
  <c r="E646" i="14"/>
  <c r="G625" i="14"/>
  <c r="F625" i="14"/>
  <c r="E625" i="14"/>
  <c r="G660" i="14"/>
  <c r="F660" i="14"/>
  <c r="E660" i="14"/>
  <c r="G619" i="14"/>
  <c r="F619" i="14"/>
  <c r="E619" i="14"/>
  <c r="H584" i="14"/>
  <c r="C584" i="14" s="1"/>
  <c r="G654" i="14"/>
  <c r="F654" i="14"/>
  <c r="E654" i="14"/>
  <c r="F613" i="14"/>
  <c r="E613" i="14"/>
  <c r="G613" i="14"/>
  <c r="G643" i="14"/>
  <c r="F643" i="14"/>
  <c r="E643" i="14"/>
  <c r="G641" i="14"/>
  <c r="F641" i="14"/>
  <c r="E641" i="14"/>
  <c r="E640" i="14"/>
  <c r="G640" i="14"/>
  <c r="F640" i="14"/>
  <c r="G609" i="14"/>
  <c r="F609" i="14"/>
  <c r="E609" i="14"/>
  <c r="G653" i="14"/>
  <c r="F653" i="14"/>
  <c r="E653" i="14"/>
  <c r="G664" i="14"/>
  <c r="F664" i="14"/>
  <c r="E664" i="14"/>
  <c r="G633" i="14"/>
  <c r="F633" i="14"/>
  <c r="E633" i="14"/>
  <c r="G655" i="14"/>
  <c r="F655" i="14"/>
  <c r="E655" i="14"/>
  <c r="F615" i="14"/>
  <c r="E615" i="14"/>
  <c r="G615" i="14"/>
  <c r="E624" i="14"/>
  <c r="G624" i="14"/>
  <c r="F624" i="14"/>
  <c r="H562" i="14"/>
  <c r="C562" i="14" s="1"/>
  <c r="H557" i="14"/>
  <c r="C557" i="14" s="1"/>
  <c r="G667" i="14"/>
  <c r="F667" i="14"/>
  <c r="E667" i="14"/>
  <c r="G620" i="14"/>
  <c r="F620" i="14"/>
  <c r="E620" i="14"/>
  <c r="G666" i="14"/>
  <c r="F666" i="14"/>
  <c r="E666" i="14"/>
  <c r="F629" i="14"/>
  <c r="E629" i="14"/>
  <c r="G629" i="14"/>
  <c r="G630" i="14"/>
  <c r="F630" i="14"/>
  <c r="E630" i="14"/>
  <c r="H602" i="14"/>
  <c r="C602" i="14" s="1"/>
  <c r="H599" i="14"/>
  <c r="C599" i="14" s="1"/>
  <c r="H592" i="14"/>
  <c r="C592" i="14" s="1"/>
  <c r="H558" i="14"/>
  <c r="C558" i="14" s="1"/>
  <c r="H555" i="14"/>
  <c r="C555" i="14" s="1"/>
  <c r="H563" i="14"/>
  <c r="C563" i="14" s="1"/>
  <c r="H566" i="14"/>
  <c r="C566" i="14" s="1"/>
  <c r="G649" i="14"/>
  <c r="F649" i="14"/>
  <c r="E649" i="14"/>
  <c r="G651" i="14"/>
  <c r="F651" i="14"/>
  <c r="E651" i="14"/>
  <c r="G628" i="14"/>
  <c r="F628" i="14"/>
  <c r="E628" i="14"/>
  <c r="G635" i="14"/>
  <c r="F635" i="14"/>
  <c r="E635" i="14"/>
  <c r="G618" i="14"/>
  <c r="F618" i="14"/>
  <c r="E618" i="14"/>
  <c r="G614" i="14"/>
  <c r="F614" i="14"/>
  <c r="E614" i="14"/>
  <c r="H556" i="14"/>
  <c r="C556" i="14" s="1"/>
  <c r="H597" i="14"/>
  <c r="C597" i="14" s="1"/>
  <c r="G644" i="14"/>
  <c r="F644" i="14"/>
  <c r="E644" i="14"/>
  <c r="G616" i="14"/>
  <c r="F616" i="14"/>
  <c r="E616" i="14"/>
  <c r="G610" i="14"/>
  <c r="E610" i="14"/>
  <c r="F610" i="14"/>
  <c r="G622" i="14"/>
  <c r="F622" i="14"/>
  <c r="E622" i="14"/>
  <c r="G626" i="14"/>
  <c r="E626" i="14"/>
  <c r="F626" i="14"/>
  <c r="G632" i="14"/>
  <c r="F632" i="14"/>
  <c r="E632" i="14"/>
  <c r="G617" i="14"/>
  <c r="F617" i="14"/>
  <c r="E617" i="14"/>
  <c r="H604" i="14"/>
  <c r="C604" i="14" s="1"/>
  <c r="H575" i="14"/>
  <c r="C575" i="14" s="1"/>
  <c r="H580" i="14"/>
  <c r="C580" i="14" s="1"/>
  <c r="F663" i="14"/>
  <c r="E663" i="14"/>
  <c r="G663" i="14"/>
  <c r="G634" i="14"/>
  <c r="F634" i="14"/>
  <c r="E634" i="14"/>
  <c r="G650" i="14"/>
  <c r="F650" i="14"/>
  <c r="E650" i="14"/>
  <c r="G648" i="14"/>
  <c r="F648" i="14"/>
  <c r="E648" i="14"/>
  <c r="G662" i="14"/>
  <c r="F662" i="14"/>
  <c r="E662" i="14"/>
  <c r="F647" i="14"/>
  <c r="E647" i="14"/>
  <c r="G647" i="14"/>
  <c r="G612" i="14"/>
  <c r="F612" i="14"/>
  <c r="E612" i="14"/>
  <c r="E656" i="14"/>
  <c r="G656" i="14"/>
  <c r="F656" i="14"/>
  <c r="G665" i="14"/>
  <c r="F665" i="14"/>
  <c r="E665" i="14"/>
  <c r="H598" i="14"/>
  <c r="C598" i="14" s="1"/>
  <c r="H583" i="14"/>
  <c r="C583" i="14" s="1"/>
  <c r="H550" i="14"/>
  <c r="H554" i="14"/>
  <c r="C554" i="14" s="1"/>
  <c r="H581" i="14"/>
  <c r="C581" i="14" s="1"/>
  <c r="H607" i="14"/>
  <c r="C607" i="14" s="1"/>
  <c r="B10" i="11"/>
  <c r="B9" i="11"/>
  <c r="B8" i="11"/>
  <c r="BL21" i="5"/>
  <c r="BL12" i="5"/>
  <c r="F12" i="5" l="1"/>
  <c r="M96" i="11"/>
  <c r="M97" i="11"/>
  <c r="C588" i="14"/>
  <c r="J568" i="14"/>
  <c r="L568" i="14" s="1"/>
  <c r="J590" i="14"/>
  <c r="L590" i="14" s="1"/>
  <c r="H617" i="14"/>
  <c r="C617" i="14" s="1"/>
  <c r="H654" i="14"/>
  <c r="C654" i="14" s="1"/>
  <c r="H628" i="14"/>
  <c r="C628" i="14" s="1"/>
  <c r="H649" i="14"/>
  <c r="J649" i="14" s="1"/>
  <c r="L649" i="14" s="1"/>
  <c r="H666" i="14"/>
  <c r="C666" i="14" s="1"/>
  <c r="H619" i="14"/>
  <c r="C619" i="14" s="1"/>
  <c r="H637" i="14"/>
  <c r="C637" i="14" s="1"/>
  <c r="H652" i="14"/>
  <c r="C652" i="14" s="1"/>
  <c r="H638" i="14"/>
  <c r="C638" i="14" s="1"/>
  <c r="H627" i="14"/>
  <c r="C627" i="14" s="1"/>
  <c r="H630" i="14"/>
  <c r="C630" i="14" s="1"/>
  <c r="H653" i="14"/>
  <c r="C653" i="14" s="1"/>
  <c r="H665" i="14"/>
  <c r="C665" i="14" s="1"/>
  <c r="C570" i="14"/>
  <c r="H616" i="14"/>
  <c r="C616" i="14" s="1"/>
  <c r="H647" i="14"/>
  <c r="C647" i="14" s="1"/>
  <c r="H646" i="14"/>
  <c r="C646" i="14" s="1"/>
  <c r="H639" i="14"/>
  <c r="C639" i="14" s="1"/>
  <c r="H636" i="14"/>
  <c r="C636" i="14" s="1"/>
  <c r="H632" i="14"/>
  <c r="C632" i="14" s="1"/>
  <c r="H651" i="14"/>
  <c r="C651" i="14" s="1"/>
  <c r="H609" i="14"/>
  <c r="C609" i="14" s="1"/>
  <c r="H657" i="14"/>
  <c r="C657" i="14" s="1"/>
  <c r="H667" i="14"/>
  <c r="C667" i="14" s="1"/>
  <c r="H643" i="14"/>
  <c r="C643" i="14" s="1"/>
  <c r="H625" i="14"/>
  <c r="C625" i="14" s="1"/>
  <c r="H623" i="14"/>
  <c r="C623" i="14" s="1"/>
  <c r="C548" i="14"/>
  <c r="J548" i="14"/>
  <c r="L548" i="14" s="1"/>
  <c r="H661" i="14"/>
  <c r="C661" i="14" s="1"/>
  <c r="C550" i="14"/>
  <c r="J550" i="14"/>
  <c r="L550" i="14" s="1"/>
  <c r="H659" i="14"/>
  <c r="C659" i="14" s="1"/>
  <c r="H611" i="14"/>
  <c r="C611" i="14" s="1"/>
  <c r="C549" i="14"/>
  <c r="J549" i="14"/>
  <c r="L549" i="14" s="1"/>
  <c r="H634" i="14"/>
  <c r="C634" i="14" s="1"/>
  <c r="H614" i="14"/>
  <c r="C614" i="14" s="1"/>
  <c r="H655" i="14"/>
  <c r="C655" i="14" s="1"/>
  <c r="C569" i="14"/>
  <c r="J569" i="14"/>
  <c r="L569" i="14" s="1"/>
  <c r="C589" i="14"/>
  <c r="J589" i="14"/>
  <c r="L589" i="14" s="1"/>
  <c r="H618" i="14"/>
  <c r="C618" i="14" s="1"/>
  <c r="H633" i="14"/>
  <c r="C633" i="14" s="1"/>
  <c r="H642" i="14"/>
  <c r="C642" i="14" s="1"/>
  <c r="H626" i="14"/>
  <c r="C626" i="14" s="1"/>
  <c r="E688" i="14"/>
  <c r="G688" i="14"/>
  <c r="F688" i="14"/>
  <c r="G684" i="14"/>
  <c r="F684" i="14"/>
  <c r="E684" i="14"/>
  <c r="F695" i="14"/>
  <c r="E695" i="14"/>
  <c r="G695" i="14"/>
  <c r="G691" i="14"/>
  <c r="F691" i="14"/>
  <c r="E691" i="14"/>
  <c r="H612" i="14"/>
  <c r="C612" i="14" s="1"/>
  <c r="H640" i="14"/>
  <c r="C640" i="14" s="1"/>
  <c r="F693" i="14"/>
  <c r="E693" i="14"/>
  <c r="G693" i="14"/>
  <c r="H622" i="14"/>
  <c r="C622" i="14" s="1"/>
  <c r="H620" i="14"/>
  <c r="C620" i="14" s="1"/>
  <c r="H641" i="14"/>
  <c r="C641" i="14" s="1"/>
  <c r="H660" i="14"/>
  <c r="C660" i="14" s="1"/>
  <c r="H631" i="14"/>
  <c r="C631" i="14" s="1"/>
  <c r="G713" i="14"/>
  <c r="F713" i="14"/>
  <c r="E713" i="14"/>
  <c r="E720" i="14"/>
  <c r="G720" i="14"/>
  <c r="F720" i="14"/>
  <c r="G719" i="14"/>
  <c r="F719" i="14"/>
  <c r="E719" i="14"/>
  <c r="G718" i="14"/>
  <c r="F718" i="14"/>
  <c r="E718" i="14"/>
  <c r="H663" i="14"/>
  <c r="C663" i="14" s="1"/>
  <c r="G723" i="14"/>
  <c r="F723" i="14"/>
  <c r="E723" i="14"/>
  <c r="H656" i="14"/>
  <c r="C656" i="14" s="1"/>
  <c r="G721" i="14"/>
  <c r="F721" i="14"/>
  <c r="E721" i="14"/>
  <c r="G694" i="14"/>
  <c r="F694" i="14"/>
  <c r="E694" i="14"/>
  <c r="F709" i="14"/>
  <c r="E709" i="14"/>
  <c r="G709" i="14"/>
  <c r="G717" i="14"/>
  <c r="F717" i="14"/>
  <c r="E717" i="14"/>
  <c r="H610" i="14"/>
  <c r="H635" i="14"/>
  <c r="C635" i="14" s="1"/>
  <c r="H664" i="14"/>
  <c r="C664" i="14" s="1"/>
  <c r="G686" i="14"/>
  <c r="F686" i="14"/>
  <c r="E686" i="14"/>
  <c r="G696" i="14"/>
  <c r="F696" i="14"/>
  <c r="E696" i="14"/>
  <c r="G674" i="14"/>
  <c r="E674" i="14"/>
  <c r="F674" i="14"/>
  <c r="G670" i="14"/>
  <c r="F670" i="14"/>
  <c r="E670" i="14"/>
  <c r="G685" i="14"/>
  <c r="F685" i="14"/>
  <c r="E685" i="14"/>
  <c r="G699" i="14"/>
  <c r="F699" i="14"/>
  <c r="E699" i="14"/>
  <c r="H662" i="14"/>
  <c r="C662" i="14" s="1"/>
  <c r="H645" i="14"/>
  <c r="C645" i="14" s="1"/>
  <c r="F727" i="14"/>
  <c r="E727" i="14"/>
  <c r="G727" i="14"/>
  <c r="H613" i="14"/>
  <c r="C613" i="14" s="1"/>
  <c r="H608" i="14"/>
  <c r="G678" i="14"/>
  <c r="F678" i="14"/>
  <c r="E678" i="14"/>
  <c r="G722" i="14"/>
  <c r="E722" i="14"/>
  <c r="F722" i="14"/>
  <c r="G705" i="14"/>
  <c r="F705" i="14"/>
  <c r="E705" i="14"/>
  <c r="G703" i="14"/>
  <c r="F703" i="14"/>
  <c r="E703" i="14"/>
  <c r="E704" i="14"/>
  <c r="G704" i="14"/>
  <c r="F704" i="14"/>
  <c r="G683" i="14"/>
  <c r="F683" i="14"/>
  <c r="E683" i="14"/>
  <c r="G681" i="14"/>
  <c r="F681" i="14"/>
  <c r="E681" i="14"/>
  <c r="H648" i="14"/>
  <c r="E672" i="14"/>
  <c r="G672" i="14"/>
  <c r="F672" i="14"/>
  <c r="G708" i="14"/>
  <c r="F708" i="14"/>
  <c r="E708" i="14"/>
  <c r="G714" i="14"/>
  <c r="F714" i="14"/>
  <c r="E714" i="14"/>
  <c r="G671" i="14"/>
  <c r="F671" i="14"/>
  <c r="E671" i="14"/>
  <c r="H644" i="14"/>
  <c r="C644" i="14" s="1"/>
  <c r="H621" i="14"/>
  <c r="C621" i="14" s="1"/>
  <c r="F679" i="14"/>
  <c r="E679" i="14"/>
  <c r="G679" i="14"/>
  <c r="F677" i="14"/>
  <c r="E677" i="14"/>
  <c r="G677" i="14"/>
  <c r="G675" i="14"/>
  <c r="F675" i="14"/>
  <c r="E675" i="14"/>
  <c r="G669" i="14"/>
  <c r="F669" i="14"/>
  <c r="E669" i="14"/>
  <c r="G680" i="14"/>
  <c r="F680" i="14"/>
  <c r="E680" i="14"/>
  <c r="G668" i="14"/>
  <c r="F668" i="14"/>
  <c r="E668" i="14"/>
  <c r="G700" i="14"/>
  <c r="F700" i="14"/>
  <c r="E700" i="14"/>
  <c r="G687" i="14"/>
  <c r="F687" i="14"/>
  <c r="E687" i="14"/>
  <c r="G697" i="14"/>
  <c r="F697" i="14"/>
  <c r="E697" i="14"/>
  <c r="G706" i="14"/>
  <c r="E706" i="14"/>
  <c r="F706" i="14"/>
  <c r="H624" i="14"/>
  <c r="C624" i="14" s="1"/>
  <c r="G682" i="14"/>
  <c r="F682" i="14"/>
  <c r="E682" i="14"/>
  <c r="G724" i="14"/>
  <c r="F724" i="14"/>
  <c r="E724" i="14"/>
  <c r="G716" i="14"/>
  <c r="F716" i="14"/>
  <c r="E716" i="14"/>
  <c r="G707" i="14"/>
  <c r="F707" i="14"/>
  <c r="E707" i="14"/>
  <c r="G726" i="14"/>
  <c r="F726" i="14"/>
  <c r="E726" i="14"/>
  <c r="G712" i="14"/>
  <c r="F712" i="14"/>
  <c r="E712" i="14"/>
  <c r="G690" i="14"/>
  <c r="E690" i="14"/>
  <c r="F690" i="14"/>
  <c r="G689" i="14"/>
  <c r="F689" i="14"/>
  <c r="E689" i="14"/>
  <c r="G702" i="14"/>
  <c r="F702" i="14"/>
  <c r="E702" i="14"/>
  <c r="G715" i="14"/>
  <c r="F715" i="14"/>
  <c r="E715" i="14"/>
  <c r="G701" i="14"/>
  <c r="F701" i="14"/>
  <c r="E701" i="14"/>
  <c r="H650" i="14"/>
  <c r="H629" i="14"/>
  <c r="G698" i="14"/>
  <c r="F698" i="14"/>
  <c r="E698" i="14"/>
  <c r="F725" i="14"/>
  <c r="E725" i="14"/>
  <c r="G725" i="14"/>
  <c r="F711" i="14"/>
  <c r="E711" i="14"/>
  <c r="G711" i="14"/>
  <c r="G673" i="14"/>
  <c r="F673" i="14"/>
  <c r="E673" i="14"/>
  <c r="G692" i="14"/>
  <c r="F692" i="14"/>
  <c r="E692" i="14"/>
  <c r="G676" i="14"/>
  <c r="F676" i="14"/>
  <c r="E676" i="14"/>
  <c r="G710" i="14"/>
  <c r="F710" i="14"/>
  <c r="E710" i="14"/>
  <c r="H615" i="14"/>
  <c r="C615" i="14" s="1"/>
  <c r="H658" i="14"/>
  <c r="C658" i="14" s="1"/>
  <c r="BL3" i="5"/>
  <c r="F13" i="5" l="1"/>
  <c r="C649" i="14"/>
  <c r="J628" i="14"/>
  <c r="L628" i="14" s="1"/>
  <c r="H675" i="14"/>
  <c r="C675" i="14" s="1"/>
  <c r="J609" i="14"/>
  <c r="L609" i="14" s="1"/>
  <c r="J630" i="14"/>
  <c r="L630" i="14" s="1"/>
  <c r="H672" i="14"/>
  <c r="C672" i="14" s="1"/>
  <c r="H690" i="14"/>
  <c r="C690" i="14" s="1"/>
  <c r="H680" i="14"/>
  <c r="C680" i="14" s="1"/>
  <c r="H678" i="14"/>
  <c r="C678" i="14" s="1"/>
  <c r="H670" i="14"/>
  <c r="C670" i="14" s="1"/>
  <c r="H718" i="14"/>
  <c r="C718" i="14" s="1"/>
  <c r="H669" i="14"/>
  <c r="C669" i="14" s="1"/>
  <c r="H709" i="14"/>
  <c r="C709" i="14" s="1"/>
  <c r="H719" i="14"/>
  <c r="C719" i="14" s="1"/>
  <c r="H710" i="14"/>
  <c r="J710" i="14" s="1"/>
  <c r="L710" i="14" s="1"/>
  <c r="H725" i="14"/>
  <c r="C725" i="14" s="1"/>
  <c r="H689" i="14"/>
  <c r="C689" i="14" s="1"/>
  <c r="H686" i="14"/>
  <c r="C686" i="14" s="1"/>
  <c r="H713" i="14"/>
  <c r="C713" i="14" s="1"/>
  <c r="H721" i="14"/>
  <c r="C721" i="14" s="1"/>
  <c r="H707" i="14"/>
  <c r="C707" i="14" s="1"/>
  <c r="H697" i="14"/>
  <c r="C697" i="14" s="1"/>
  <c r="H714" i="14"/>
  <c r="C714" i="14" s="1"/>
  <c r="H711" i="14"/>
  <c r="C711" i="14" s="1"/>
  <c r="C610" i="14"/>
  <c r="J610" i="14"/>
  <c r="L610" i="14" s="1"/>
  <c r="C650" i="14"/>
  <c r="J650" i="14"/>
  <c r="L650" i="14" s="1"/>
  <c r="C608" i="14"/>
  <c r="J608" i="14"/>
  <c r="L608" i="14" s="1"/>
  <c r="H694" i="14"/>
  <c r="C694" i="14" s="1"/>
  <c r="H716" i="14"/>
  <c r="C716" i="14" s="1"/>
  <c r="H698" i="14"/>
  <c r="C698" i="14" s="1"/>
  <c r="H723" i="14"/>
  <c r="C723" i="14" s="1"/>
  <c r="H684" i="14"/>
  <c r="C684" i="14" s="1"/>
  <c r="C629" i="14"/>
  <c r="J629" i="14"/>
  <c r="L629" i="14" s="1"/>
  <c r="H682" i="14"/>
  <c r="C682" i="14" s="1"/>
  <c r="H668" i="14"/>
  <c r="C648" i="14"/>
  <c r="J648" i="14"/>
  <c r="L648" i="14" s="1"/>
  <c r="H685" i="14"/>
  <c r="C685" i="14" s="1"/>
  <c r="H674" i="14"/>
  <c r="C674" i="14" s="1"/>
  <c r="H702" i="14"/>
  <c r="C702" i="14" s="1"/>
  <c r="G742" i="14"/>
  <c r="F742" i="14"/>
  <c r="E742" i="14"/>
  <c r="H704" i="14"/>
  <c r="C704" i="14" s="1"/>
  <c r="H727" i="14"/>
  <c r="C727" i="14" s="1"/>
  <c r="H696" i="14"/>
  <c r="C696" i="14" s="1"/>
  <c r="H691" i="14"/>
  <c r="C691" i="14" s="1"/>
  <c r="E736" i="14"/>
  <c r="G736" i="14"/>
  <c r="F736" i="14"/>
  <c r="E768" i="14"/>
  <c r="G768" i="14"/>
  <c r="F768" i="14"/>
  <c r="H687" i="14"/>
  <c r="C687" i="14" s="1"/>
  <c r="H708" i="14"/>
  <c r="H703" i="14"/>
  <c r="C703" i="14" s="1"/>
  <c r="H720" i="14"/>
  <c r="C720" i="14" s="1"/>
  <c r="F773" i="14"/>
  <c r="E773" i="14"/>
  <c r="G773" i="14"/>
  <c r="G729" i="14"/>
  <c r="F729" i="14"/>
  <c r="E729" i="14"/>
  <c r="G748" i="14"/>
  <c r="F748" i="14"/>
  <c r="E748" i="14"/>
  <c r="G753" i="14"/>
  <c r="F753" i="14"/>
  <c r="E753" i="14"/>
  <c r="G737" i="14"/>
  <c r="F737" i="14"/>
  <c r="E737" i="14"/>
  <c r="G770" i="14"/>
  <c r="E770" i="14"/>
  <c r="F770" i="14"/>
  <c r="G787" i="14"/>
  <c r="F787" i="14"/>
  <c r="E787" i="14"/>
  <c r="G756" i="14"/>
  <c r="F756" i="14"/>
  <c r="E756" i="14"/>
  <c r="H724" i="14"/>
  <c r="C724" i="14" s="1"/>
  <c r="H700" i="14"/>
  <c r="C700" i="14" s="1"/>
  <c r="H677" i="14"/>
  <c r="C677" i="14" s="1"/>
  <c r="H705" i="14"/>
  <c r="C705" i="14" s="1"/>
  <c r="H699" i="14"/>
  <c r="C699" i="14" s="1"/>
  <c r="H695" i="14"/>
  <c r="C695" i="14" s="1"/>
  <c r="G734" i="14"/>
  <c r="F734" i="14"/>
  <c r="E734" i="14"/>
  <c r="E784" i="14"/>
  <c r="G784" i="14"/>
  <c r="F784" i="14"/>
  <c r="F741" i="14"/>
  <c r="E741" i="14"/>
  <c r="G741" i="14"/>
  <c r="G777" i="14"/>
  <c r="F777" i="14"/>
  <c r="E777" i="14"/>
  <c r="G744" i="14"/>
  <c r="F744" i="14"/>
  <c r="E744" i="14"/>
  <c r="G731" i="14"/>
  <c r="F731" i="14"/>
  <c r="E731" i="14"/>
  <c r="G761" i="14"/>
  <c r="F761" i="14"/>
  <c r="E761" i="14"/>
  <c r="G780" i="14"/>
  <c r="F780" i="14"/>
  <c r="E780" i="14"/>
  <c r="F757" i="14"/>
  <c r="E757" i="14"/>
  <c r="G757" i="14"/>
  <c r="H676" i="14"/>
  <c r="C676" i="14" s="1"/>
  <c r="G762" i="14"/>
  <c r="F762" i="14"/>
  <c r="E762" i="14"/>
  <c r="G751" i="14"/>
  <c r="F751" i="14"/>
  <c r="E751" i="14"/>
  <c r="G767" i="14"/>
  <c r="F767" i="14"/>
  <c r="E767" i="14"/>
  <c r="G758" i="14"/>
  <c r="F758" i="14"/>
  <c r="E758" i="14"/>
  <c r="G763" i="14"/>
  <c r="F763" i="14"/>
  <c r="E763" i="14"/>
  <c r="G747" i="14"/>
  <c r="F747" i="14"/>
  <c r="E747" i="14"/>
  <c r="G730" i="14"/>
  <c r="F730" i="14"/>
  <c r="E730" i="14"/>
  <c r="G782" i="14"/>
  <c r="F782" i="14"/>
  <c r="E782" i="14"/>
  <c r="G776" i="14"/>
  <c r="F776" i="14"/>
  <c r="E776" i="14"/>
  <c r="H679" i="14"/>
  <c r="C679" i="14" s="1"/>
  <c r="E752" i="14"/>
  <c r="G752" i="14"/>
  <c r="F752" i="14"/>
  <c r="G750" i="14"/>
  <c r="F750" i="14"/>
  <c r="E750" i="14"/>
  <c r="G783" i="14"/>
  <c r="F783" i="14"/>
  <c r="E783" i="14"/>
  <c r="F743" i="14"/>
  <c r="E743" i="14"/>
  <c r="G743" i="14"/>
  <c r="G754" i="14"/>
  <c r="E754" i="14"/>
  <c r="F754" i="14"/>
  <c r="G733" i="14"/>
  <c r="F733" i="14"/>
  <c r="E733" i="14"/>
  <c r="G766" i="14"/>
  <c r="F766" i="14"/>
  <c r="E766" i="14"/>
  <c r="H692" i="14"/>
  <c r="C692" i="14" s="1"/>
  <c r="H712" i="14"/>
  <c r="C712" i="14" s="1"/>
  <c r="H681" i="14"/>
  <c r="C681" i="14" s="1"/>
  <c r="H722" i="14"/>
  <c r="C722" i="14" s="1"/>
  <c r="G760" i="14"/>
  <c r="F760" i="14"/>
  <c r="E760" i="14"/>
  <c r="G765" i="14"/>
  <c r="F765" i="14"/>
  <c r="E765" i="14"/>
  <c r="F775" i="14"/>
  <c r="E775" i="14"/>
  <c r="G775" i="14"/>
  <c r="G740" i="14"/>
  <c r="F740" i="14"/>
  <c r="E740" i="14"/>
  <c r="G786" i="14"/>
  <c r="E786" i="14"/>
  <c r="F786" i="14"/>
  <c r="G746" i="14"/>
  <c r="F746" i="14"/>
  <c r="E746" i="14"/>
  <c r="G779" i="14"/>
  <c r="F779" i="14"/>
  <c r="E779" i="14"/>
  <c r="G769" i="14"/>
  <c r="F769" i="14"/>
  <c r="E769" i="14"/>
  <c r="G771" i="14"/>
  <c r="F771" i="14"/>
  <c r="E771" i="14"/>
  <c r="G785" i="14"/>
  <c r="F785" i="14"/>
  <c r="E785" i="14"/>
  <c r="H701" i="14"/>
  <c r="C701" i="14" s="1"/>
  <c r="H717" i="14"/>
  <c r="C717" i="14" s="1"/>
  <c r="G774" i="14"/>
  <c r="F774" i="14"/>
  <c r="E774" i="14"/>
  <c r="G732" i="14"/>
  <c r="F732" i="14"/>
  <c r="E732" i="14"/>
  <c r="G749" i="14"/>
  <c r="F749" i="14"/>
  <c r="E749" i="14"/>
  <c r="G778" i="14"/>
  <c r="F778" i="14"/>
  <c r="E778" i="14"/>
  <c r="G781" i="14"/>
  <c r="F781" i="14"/>
  <c r="E781" i="14"/>
  <c r="G772" i="14"/>
  <c r="F772" i="14"/>
  <c r="E772" i="14"/>
  <c r="G755" i="14"/>
  <c r="F755" i="14"/>
  <c r="E755" i="14"/>
  <c r="H673" i="14"/>
  <c r="C673" i="14" s="1"/>
  <c r="H726" i="14"/>
  <c r="C726" i="14" s="1"/>
  <c r="H671" i="14"/>
  <c r="C671" i="14" s="1"/>
  <c r="H683" i="14"/>
  <c r="C683" i="14" s="1"/>
  <c r="H688" i="14"/>
  <c r="G738" i="14"/>
  <c r="E738" i="14"/>
  <c r="F738" i="14"/>
  <c r="G764" i="14"/>
  <c r="F764" i="14"/>
  <c r="E764" i="14"/>
  <c r="G735" i="14"/>
  <c r="F735" i="14"/>
  <c r="E735" i="14"/>
  <c r="F759" i="14"/>
  <c r="E759" i="14"/>
  <c r="G759" i="14"/>
  <c r="G745" i="14"/>
  <c r="F745" i="14"/>
  <c r="E745" i="14"/>
  <c r="G739" i="14"/>
  <c r="F739" i="14"/>
  <c r="E739" i="14"/>
  <c r="G728" i="14"/>
  <c r="F728" i="14"/>
  <c r="E728" i="14"/>
  <c r="H715" i="14"/>
  <c r="C715" i="14" s="1"/>
  <c r="H706" i="14"/>
  <c r="C706" i="14" s="1"/>
  <c r="H693" i="14"/>
  <c r="C693" i="14" s="1"/>
  <c r="B11" i="11"/>
  <c r="B12" i="11"/>
  <c r="B13" i="11"/>
  <c r="AR3" i="5"/>
  <c r="D8" i="11" s="1"/>
  <c r="AR5" i="5"/>
  <c r="D10" i="11" s="1"/>
  <c r="AP5" i="5"/>
  <c r="AQ5" i="5"/>
  <c r="C10" i="11" s="1"/>
  <c r="AQ4" i="5"/>
  <c r="C9" i="11" s="1"/>
  <c r="AP3" i="5"/>
  <c r="AP4" i="5"/>
  <c r="AR4" i="5"/>
  <c r="D9" i="11" s="1"/>
  <c r="AQ3" i="5"/>
  <c r="C8" i="11" s="1"/>
  <c r="U4" i="5"/>
  <c r="V4" i="5" s="1"/>
  <c r="Y4" i="5"/>
  <c r="T4" i="5"/>
  <c r="U3" i="5"/>
  <c r="T3" i="5"/>
  <c r="G12" i="5" l="1"/>
  <c r="H12" i="5" s="1" a="1"/>
  <c r="H12" i="5" s="1"/>
  <c r="G8" i="5"/>
  <c r="H8" i="5" s="1" a="1"/>
  <c r="H8" i="5" s="1"/>
  <c r="G13" i="5"/>
  <c r="H13" i="5" s="1" a="1"/>
  <c r="H13" i="5" s="1"/>
  <c r="G11" i="5"/>
  <c r="H11" i="5" s="1" a="1"/>
  <c r="H11" i="5" s="1"/>
  <c r="G10" i="5"/>
  <c r="H10" i="5" s="1" a="1"/>
  <c r="H10" i="5" s="1"/>
  <c r="G7" i="5"/>
  <c r="H7" i="5" s="1" a="1"/>
  <c r="H7" i="5" s="1"/>
  <c r="G9" i="5"/>
  <c r="H9" i="5" s="1" a="1"/>
  <c r="H9" i="5" s="1"/>
  <c r="G6" i="5"/>
  <c r="H6" i="5" s="1" a="1"/>
  <c r="H6" i="5" s="1"/>
  <c r="G5" i="5"/>
  <c r="H5" i="5" s="1" a="1"/>
  <c r="H5" i="5" s="1"/>
  <c r="G4" i="5"/>
  <c r="H4" i="5" s="1" a="1"/>
  <c r="H4" i="5" s="1"/>
  <c r="V5" i="5"/>
  <c r="V6" i="5" s="1"/>
  <c r="V7" i="5" s="1"/>
  <c r="V8" i="5" s="1"/>
  <c r="V9" i="5" s="1"/>
  <c r="V10" i="5" s="1"/>
  <c r="V11" i="5" s="1"/>
  <c r="V12" i="5" s="1"/>
  <c r="V13" i="5" s="1"/>
  <c r="J669" i="14"/>
  <c r="L669" i="14" s="1"/>
  <c r="I10" i="11"/>
  <c r="K10" i="11" s="1"/>
  <c r="J10" i="11"/>
  <c r="J9" i="11"/>
  <c r="I9" i="11"/>
  <c r="K9" i="11" s="1"/>
  <c r="J8" i="11"/>
  <c r="I8" i="11"/>
  <c r="K8" i="11" s="1"/>
  <c r="J690" i="14"/>
  <c r="L690" i="14" s="1"/>
  <c r="J709" i="14"/>
  <c r="L709" i="14" s="1"/>
  <c r="H763" i="14"/>
  <c r="C763" i="14" s="1"/>
  <c r="C710" i="14"/>
  <c r="H748" i="14"/>
  <c r="C748" i="14" s="1"/>
  <c r="H745" i="14"/>
  <c r="C745" i="14" s="1"/>
  <c r="H732" i="14"/>
  <c r="C732" i="14" s="1"/>
  <c r="H765" i="14"/>
  <c r="C765" i="14" s="1"/>
  <c r="H776" i="14"/>
  <c r="C776" i="14" s="1"/>
  <c r="J670" i="14"/>
  <c r="L670" i="14" s="1"/>
  <c r="H735" i="14"/>
  <c r="C735" i="14" s="1"/>
  <c r="H774" i="14"/>
  <c r="C774" i="14" s="1"/>
  <c r="H760" i="14"/>
  <c r="C760" i="14" s="1"/>
  <c r="H782" i="14"/>
  <c r="C782" i="14" s="1"/>
  <c r="J689" i="14"/>
  <c r="L689" i="14" s="1"/>
  <c r="H785" i="14"/>
  <c r="C785" i="14" s="1"/>
  <c r="H786" i="14"/>
  <c r="C786" i="14" s="1"/>
  <c r="H762" i="14"/>
  <c r="C762" i="14" s="1"/>
  <c r="H787" i="14"/>
  <c r="C787" i="14" s="1"/>
  <c r="H784" i="14"/>
  <c r="C784" i="14" s="1"/>
  <c r="H773" i="14"/>
  <c r="C773" i="14" s="1"/>
  <c r="H742" i="14"/>
  <c r="C742" i="14" s="1"/>
  <c r="H750" i="14"/>
  <c r="C750" i="14" s="1"/>
  <c r="H747" i="14"/>
  <c r="C747" i="14" s="1"/>
  <c r="H753" i="14"/>
  <c r="C753" i="14" s="1"/>
  <c r="H739" i="14"/>
  <c r="C739" i="14" s="1"/>
  <c r="H778" i="14"/>
  <c r="C778" i="14" s="1"/>
  <c r="C708" i="14"/>
  <c r="J708" i="14"/>
  <c r="L708" i="14" s="1"/>
  <c r="H744" i="14"/>
  <c r="C744" i="14" s="1"/>
  <c r="C668" i="14"/>
  <c r="J668" i="14"/>
  <c r="L668" i="14" s="1"/>
  <c r="H758" i="14"/>
  <c r="C758" i="14" s="1"/>
  <c r="H780" i="14"/>
  <c r="C780" i="14" s="1"/>
  <c r="H741" i="14"/>
  <c r="C741" i="14" s="1"/>
  <c r="H729" i="14"/>
  <c r="C688" i="14"/>
  <c r="J688" i="14"/>
  <c r="L688" i="14" s="1"/>
  <c r="H751" i="14"/>
  <c r="C751" i="14" s="1"/>
  <c r="H731" i="14"/>
  <c r="C731" i="14" s="1"/>
  <c r="G811" i="14"/>
  <c r="F811" i="14"/>
  <c r="E811" i="14"/>
  <c r="H740" i="14"/>
  <c r="C740" i="14" s="1"/>
  <c r="H766" i="14"/>
  <c r="C766" i="14" s="1"/>
  <c r="E816" i="14"/>
  <c r="G816" i="14"/>
  <c r="F816" i="14"/>
  <c r="G792" i="14"/>
  <c r="F792" i="14"/>
  <c r="E792" i="14"/>
  <c r="H771" i="14"/>
  <c r="C771" i="14" s="1"/>
  <c r="H777" i="14"/>
  <c r="C777" i="14" s="1"/>
  <c r="H768" i="14"/>
  <c r="H738" i="14"/>
  <c r="C738" i="14" s="1"/>
  <c r="G828" i="14"/>
  <c r="F828" i="14"/>
  <c r="E828" i="14"/>
  <c r="H749" i="14"/>
  <c r="H733" i="14"/>
  <c r="C733" i="14" s="1"/>
  <c r="H757" i="14"/>
  <c r="C757" i="14" s="1"/>
  <c r="H756" i="14"/>
  <c r="C756" i="14" s="1"/>
  <c r="G812" i="14"/>
  <c r="F812" i="14"/>
  <c r="E812" i="14"/>
  <c r="E800" i="14"/>
  <c r="G800" i="14"/>
  <c r="F800" i="14"/>
  <c r="G836" i="14"/>
  <c r="F836" i="14"/>
  <c r="E836" i="14"/>
  <c r="G797" i="14"/>
  <c r="F797" i="14"/>
  <c r="E797" i="14"/>
  <c r="H769" i="14"/>
  <c r="H775" i="14"/>
  <c r="C775" i="14" s="1"/>
  <c r="H752" i="14"/>
  <c r="C752" i="14" s="1"/>
  <c r="H736" i="14"/>
  <c r="C736" i="14" s="1"/>
  <c r="F805" i="14"/>
  <c r="E805" i="14"/>
  <c r="G805" i="14"/>
  <c r="G814" i="14"/>
  <c r="F814" i="14"/>
  <c r="E814" i="14"/>
  <c r="G844" i="14"/>
  <c r="F844" i="14"/>
  <c r="E844" i="14"/>
  <c r="F789" i="14"/>
  <c r="E789" i="14"/>
  <c r="G789" i="14"/>
  <c r="G793" i="14"/>
  <c r="F793" i="14"/>
  <c r="E793" i="14"/>
  <c r="F791" i="14"/>
  <c r="E791" i="14"/>
  <c r="G791" i="14"/>
  <c r="G846" i="14"/>
  <c r="F846" i="14"/>
  <c r="E846" i="14"/>
  <c r="G825" i="14"/>
  <c r="F825" i="14"/>
  <c r="E825" i="14"/>
  <c r="G798" i="14"/>
  <c r="F798" i="14"/>
  <c r="E798" i="14"/>
  <c r="G810" i="14"/>
  <c r="F810" i="14"/>
  <c r="E810" i="14"/>
  <c r="G838" i="14"/>
  <c r="F838" i="14"/>
  <c r="E838" i="14"/>
  <c r="G815" i="14"/>
  <c r="F815" i="14"/>
  <c r="E815" i="14"/>
  <c r="G802" i="14"/>
  <c r="E802" i="14"/>
  <c r="F802" i="14"/>
  <c r="E832" i="14"/>
  <c r="G832" i="14"/>
  <c r="F832" i="14"/>
  <c r="H759" i="14"/>
  <c r="C759" i="14" s="1"/>
  <c r="H755" i="14"/>
  <c r="C755" i="14" s="1"/>
  <c r="H779" i="14"/>
  <c r="C779" i="14" s="1"/>
  <c r="H754" i="14"/>
  <c r="C754" i="14" s="1"/>
  <c r="G813" i="14"/>
  <c r="F813" i="14"/>
  <c r="E813" i="14"/>
  <c r="F837" i="14"/>
  <c r="E837" i="14"/>
  <c r="G837" i="14"/>
  <c r="G820" i="14"/>
  <c r="F820" i="14"/>
  <c r="E820" i="14"/>
  <c r="G827" i="14"/>
  <c r="F827" i="14"/>
  <c r="E827" i="14"/>
  <c r="G790" i="14"/>
  <c r="F790" i="14"/>
  <c r="E790" i="14"/>
  <c r="G795" i="14"/>
  <c r="F795" i="14"/>
  <c r="E795" i="14"/>
  <c r="G845" i="14"/>
  <c r="F845" i="14"/>
  <c r="E845" i="14"/>
  <c r="G831" i="14"/>
  <c r="F831" i="14"/>
  <c r="E831" i="14"/>
  <c r="G809" i="14"/>
  <c r="F809" i="14"/>
  <c r="E809" i="14"/>
  <c r="G804" i="14"/>
  <c r="F804" i="14"/>
  <c r="E804" i="14"/>
  <c r="G808" i="14"/>
  <c r="F808" i="14"/>
  <c r="E808" i="14"/>
  <c r="G822" i="14"/>
  <c r="F822" i="14"/>
  <c r="E822" i="14"/>
  <c r="G834" i="14"/>
  <c r="E834" i="14"/>
  <c r="F834" i="14"/>
  <c r="G841" i="14"/>
  <c r="F841" i="14"/>
  <c r="E841" i="14"/>
  <c r="G788" i="14"/>
  <c r="F788" i="14"/>
  <c r="E788" i="14"/>
  <c r="H767" i="14"/>
  <c r="C767" i="14" s="1"/>
  <c r="H761" i="14"/>
  <c r="C761" i="14" s="1"/>
  <c r="G824" i="14"/>
  <c r="F824" i="14"/>
  <c r="E824" i="14"/>
  <c r="G829" i="14"/>
  <c r="F829" i="14"/>
  <c r="E829" i="14"/>
  <c r="G803" i="14"/>
  <c r="F803" i="14"/>
  <c r="E803" i="14"/>
  <c r="G842" i="14"/>
  <c r="F842" i="14"/>
  <c r="E842" i="14"/>
  <c r="G794" i="14"/>
  <c r="F794" i="14"/>
  <c r="E794" i="14"/>
  <c r="G830" i="14"/>
  <c r="F830" i="14"/>
  <c r="E830" i="14"/>
  <c r="H772" i="14"/>
  <c r="C772" i="14" s="1"/>
  <c r="H746" i="14"/>
  <c r="C746" i="14" s="1"/>
  <c r="H743" i="14"/>
  <c r="C743" i="14" s="1"/>
  <c r="H734" i="14"/>
  <c r="C734" i="14" s="1"/>
  <c r="H770" i="14"/>
  <c r="G835" i="14"/>
  <c r="F835" i="14"/>
  <c r="E835" i="14"/>
  <c r="G796" i="14"/>
  <c r="F796" i="14"/>
  <c r="E796" i="14"/>
  <c r="G799" i="14"/>
  <c r="F799" i="14"/>
  <c r="E799" i="14"/>
  <c r="G833" i="14"/>
  <c r="F833" i="14"/>
  <c r="E833" i="14"/>
  <c r="F823" i="14"/>
  <c r="E823" i="14"/>
  <c r="G823" i="14"/>
  <c r="F807" i="14"/>
  <c r="E807" i="14"/>
  <c r="G807" i="14"/>
  <c r="G806" i="14"/>
  <c r="F806" i="14"/>
  <c r="E806" i="14"/>
  <c r="G801" i="14"/>
  <c r="F801" i="14"/>
  <c r="E801" i="14"/>
  <c r="G847" i="14"/>
  <c r="F847" i="14"/>
  <c r="E847" i="14"/>
  <c r="H764" i="14"/>
  <c r="C764" i="14" s="1"/>
  <c r="H783" i="14"/>
  <c r="C783" i="14" s="1"/>
  <c r="H730" i="14"/>
  <c r="H737" i="14"/>
  <c r="C737" i="14" s="1"/>
  <c r="G826" i="14"/>
  <c r="F826" i="14"/>
  <c r="E826" i="14"/>
  <c r="F839" i="14"/>
  <c r="E839" i="14"/>
  <c r="G839" i="14"/>
  <c r="F821" i="14"/>
  <c r="E821" i="14"/>
  <c r="G821" i="14"/>
  <c r="G817" i="14"/>
  <c r="F817" i="14"/>
  <c r="E817" i="14"/>
  <c r="G819" i="14"/>
  <c r="F819" i="14"/>
  <c r="E819" i="14"/>
  <c r="G840" i="14"/>
  <c r="F840" i="14"/>
  <c r="E840" i="14"/>
  <c r="G818" i="14"/>
  <c r="E818" i="14"/>
  <c r="F818" i="14"/>
  <c r="G843" i="14"/>
  <c r="F843" i="14"/>
  <c r="E843" i="14"/>
  <c r="H728" i="14"/>
  <c r="H781" i="14"/>
  <c r="C781" i="14" s="1"/>
  <c r="AQ8" i="5"/>
  <c r="C13" i="11" s="1"/>
  <c r="B19" i="11"/>
  <c r="AR11" i="5"/>
  <c r="D16" i="11" s="1"/>
  <c r="B16" i="11"/>
  <c r="AP10" i="5"/>
  <c r="B15" i="11"/>
  <c r="B17" i="11"/>
  <c r="B14" i="11"/>
  <c r="AP8" i="5"/>
  <c r="AR8" i="5"/>
  <c r="D13" i="11" s="1"/>
  <c r="AP7" i="5"/>
  <c r="AR7" i="5"/>
  <c r="D12" i="11" s="1"/>
  <c r="AP6" i="5"/>
  <c r="AR6" i="5"/>
  <c r="D11" i="11" s="1"/>
  <c r="AQ6" i="5"/>
  <c r="C11" i="11" s="1"/>
  <c r="AQ7" i="5"/>
  <c r="C12" i="11" s="1"/>
  <c r="H10" i="11" l="1"/>
  <c r="L10" i="11"/>
  <c r="G10" i="11"/>
  <c r="H8" i="11"/>
  <c r="L8" i="11"/>
  <c r="G8" i="11"/>
  <c r="H9" i="11"/>
  <c r="L9" i="11"/>
  <c r="G9" i="11"/>
  <c r="W4" i="5"/>
  <c r="X4" i="5" s="1" a="1"/>
  <c r="X4" i="5" s="1"/>
  <c r="W5" i="5"/>
  <c r="I5" i="5"/>
  <c r="I6" i="5" s="1"/>
  <c r="I7" i="5" s="1"/>
  <c r="J13" i="11"/>
  <c r="I13" i="11"/>
  <c r="K13" i="11" s="1"/>
  <c r="I12" i="11"/>
  <c r="K12" i="11" s="1"/>
  <c r="J12" i="11"/>
  <c r="J11" i="11"/>
  <c r="I11" i="11"/>
  <c r="K11" i="11" s="1"/>
  <c r="H833" i="14"/>
  <c r="C833" i="14" s="1"/>
  <c r="H824" i="14"/>
  <c r="C824" i="14" s="1"/>
  <c r="H795" i="14"/>
  <c r="C795" i="14" s="1"/>
  <c r="J750" i="14"/>
  <c r="L750" i="14" s="1"/>
  <c r="H806" i="14"/>
  <c r="C806" i="14" s="1"/>
  <c r="H809" i="14"/>
  <c r="C809" i="14" s="1"/>
  <c r="H844" i="14"/>
  <c r="C844" i="14" s="1"/>
  <c r="H836" i="14"/>
  <c r="C836" i="14" s="1"/>
  <c r="H841" i="14"/>
  <c r="C841" i="14" s="1"/>
  <c r="H825" i="14"/>
  <c r="C825" i="14" s="1"/>
  <c r="H817" i="14"/>
  <c r="C817" i="14" s="1"/>
  <c r="H847" i="14"/>
  <c r="C847" i="14" s="1"/>
  <c r="H799" i="14"/>
  <c r="C799" i="14" s="1"/>
  <c r="H790" i="14"/>
  <c r="C790" i="14" s="1"/>
  <c r="H811" i="14"/>
  <c r="C811" i="14" s="1"/>
  <c r="J748" i="14"/>
  <c r="L748" i="14" s="1"/>
  <c r="H830" i="14"/>
  <c r="H812" i="14"/>
  <c r="C812" i="14" s="1"/>
  <c r="H808" i="14"/>
  <c r="C808" i="14" s="1"/>
  <c r="H793" i="14"/>
  <c r="C793" i="14" s="1"/>
  <c r="H834" i="14"/>
  <c r="C834" i="14" s="1"/>
  <c r="H815" i="14"/>
  <c r="C815" i="14" s="1"/>
  <c r="H813" i="14"/>
  <c r="C813" i="14" s="1"/>
  <c r="H838" i="14"/>
  <c r="C838" i="14" s="1"/>
  <c r="H791" i="14"/>
  <c r="C791" i="14" s="1"/>
  <c r="C768" i="14"/>
  <c r="J768" i="14"/>
  <c r="L768" i="14" s="1"/>
  <c r="H802" i="14"/>
  <c r="C802" i="14" s="1"/>
  <c r="C729" i="14"/>
  <c r="J729" i="14"/>
  <c r="L729" i="14" s="1"/>
  <c r="C770" i="14"/>
  <c r="J770" i="14"/>
  <c r="L770" i="14" s="1"/>
  <c r="H800" i="14"/>
  <c r="C800" i="14" s="1"/>
  <c r="C730" i="14"/>
  <c r="J730" i="14"/>
  <c r="L730" i="14" s="1"/>
  <c r="C769" i="14"/>
  <c r="J769" i="14"/>
  <c r="L769" i="14" s="1"/>
  <c r="C749" i="14"/>
  <c r="J749" i="14"/>
  <c r="L749" i="14" s="1"/>
  <c r="C728" i="14"/>
  <c r="J728" i="14"/>
  <c r="L728" i="14" s="1"/>
  <c r="H796" i="14"/>
  <c r="C796" i="14" s="1"/>
  <c r="H827" i="14"/>
  <c r="C827" i="14" s="1"/>
  <c r="H842" i="14"/>
  <c r="C842" i="14" s="1"/>
  <c r="H832" i="14"/>
  <c r="C832" i="14" s="1"/>
  <c r="H839" i="14"/>
  <c r="C839" i="14" s="1"/>
  <c r="G867" i="14"/>
  <c r="F867" i="14"/>
  <c r="E867" i="14"/>
  <c r="G862" i="14"/>
  <c r="F862" i="14"/>
  <c r="E862" i="14"/>
  <c r="G877" i="14"/>
  <c r="F877" i="14"/>
  <c r="E877" i="14"/>
  <c r="G878" i="14"/>
  <c r="F878" i="14"/>
  <c r="E878" i="14"/>
  <c r="H818" i="14"/>
  <c r="C818" i="14" s="1"/>
  <c r="H835" i="14"/>
  <c r="C835" i="14" s="1"/>
  <c r="H820" i="14"/>
  <c r="C820" i="14" s="1"/>
  <c r="F887" i="14"/>
  <c r="E887" i="14"/>
  <c r="G887" i="14"/>
  <c r="G860" i="14"/>
  <c r="F860" i="14"/>
  <c r="E860" i="14"/>
  <c r="H803" i="14"/>
  <c r="C803" i="14" s="1"/>
  <c r="H831" i="14"/>
  <c r="C831" i="14" s="1"/>
  <c r="H814" i="14"/>
  <c r="C814" i="14" s="1"/>
  <c r="F855" i="14"/>
  <c r="E855" i="14"/>
  <c r="G855" i="14"/>
  <c r="G859" i="14"/>
  <c r="F859" i="14"/>
  <c r="E859" i="14"/>
  <c r="G895" i="14"/>
  <c r="F895" i="14"/>
  <c r="E895" i="14"/>
  <c r="H826" i="14"/>
  <c r="C826" i="14" s="1"/>
  <c r="G863" i="14"/>
  <c r="F863" i="14"/>
  <c r="E863" i="14"/>
  <c r="F885" i="14"/>
  <c r="E885" i="14"/>
  <c r="G885" i="14"/>
  <c r="G852" i="14"/>
  <c r="F852" i="14"/>
  <c r="E852" i="14"/>
  <c r="G899" i="14"/>
  <c r="F899" i="14"/>
  <c r="E899" i="14"/>
  <c r="H840" i="14"/>
  <c r="C840" i="14" s="1"/>
  <c r="H807" i="14"/>
  <c r="C807" i="14" s="1"/>
  <c r="H846" i="14"/>
  <c r="C846" i="14" s="1"/>
  <c r="H792" i="14"/>
  <c r="C792" i="14" s="1"/>
  <c r="G874" i="14"/>
  <c r="F874" i="14"/>
  <c r="E874" i="14"/>
  <c r="G873" i="14"/>
  <c r="F873" i="14"/>
  <c r="E873" i="14"/>
  <c r="H829" i="14"/>
  <c r="H845" i="14"/>
  <c r="C845" i="14" s="1"/>
  <c r="H837" i="14"/>
  <c r="C837" i="14" s="1"/>
  <c r="G861" i="14"/>
  <c r="F861" i="14"/>
  <c r="E861" i="14"/>
  <c r="G891" i="14"/>
  <c r="F891" i="14"/>
  <c r="E891" i="14"/>
  <c r="G905" i="14"/>
  <c r="F905" i="14"/>
  <c r="E905" i="14"/>
  <c r="G898" i="14"/>
  <c r="E898" i="14"/>
  <c r="F898" i="14"/>
  <c r="E864" i="14"/>
  <c r="G864" i="14"/>
  <c r="F864" i="14"/>
  <c r="H819" i="14"/>
  <c r="C819" i="14" s="1"/>
  <c r="H823" i="14"/>
  <c r="C823" i="14" s="1"/>
  <c r="H822" i="14"/>
  <c r="C822" i="14" s="1"/>
  <c r="H805" i="14"/>
  <c r="C805" i="14" s="1"/>
  <c r="G900" i="14"/>
  <c r="F900" i="14"/>
  <c r="E900" i="14"/>
  <c r="G872" i="14"/>
  <c r="F872" i="14"/>
  <c r="E872" i="14"/>
  <c r="F869" i="14"/>
  <c r="E869" i="14"/>
  <c r="G869" i="14"/>
  <c r="G866" i="14"/>
  <c r="E866" i="14"/>
  <c r="F866" i="14"/>
  <c r="G883" i="14"/>
  <c r="F883" i="14"/>
  <c r="E883" i="14"/>
  <c r="H816" i="14"/>
  <c r="C816" i="14" s="1"/>
  <c r="G882" i="14"/>
  <c r="E882" i="14"/>
  <c r="F882" i="14"/>
  <c r="G875" i="14"/>
  <c r="F875" i="14"/>
  <c r="E875" i="14"/>
  <c r="G907" i="14"/>
  <c r="F907" i="14"/>
  <c r="E907" i="14"/>
  <c r="G857" i="14"/>
  <c r="F857" i="14"/>
  <c r="E857" i="14"/>
  <c r="G888" i="14"/>
  <c r="F888" i="14"/>
  <c r="E888" i="14"/>
  <c r="G858" i="14"/>
  <c r="F858" i="14"/>
  <c r="E858" i="14"/>
  <c r="F903" i="14"/>
  <c r="E903" i="14"/>
  <c r="G903" i="14"/>
  <c r="G856" i="14"/>
  <c r="F856" i="14"/>
  <c r="E856" i="14"/>
  <c r="G876" i="14"/>
  <c r="F876" i="14"/>
  <c r="E876" i="14"/>
  <c r="E880" i="14"/>
  <c r="G880" i="14"/>
  <c r="F880" i="14"/>
  <c r="G894" i="14"/>
  <c r="F894" i="14"/>
  <c r="E894" i="14"/>
  <c r="F853" i="14"/>
  <c r="E853" i="14"/>
  <c r="G853" i="14"/>
  <c r="G904" i="14"/>
  <c r="F904" i="14"/>
  <c r="E904" i="14"/>
  <c r="F901" i="14"/>
  <c r="E901" i="14"/>
  <c r="G901" i="14"/>
  <c r="G870" i="14"/>
  <c r="F870" i="14"/>
  <c r="E870" i="14"/>
  <c r="G854" i="14"/>
  <c r="F854" i="14"/>
  <c r="E854" i="14"/>
  <c r="H810" i="14"/>
  <c r="G889" i="14"/>
  <c r="F889" i="14"/>
  <c r="E889" i="14"/>
  <c r="G906" i="14"/>
  <c r="F906" i="14"/>
  <c r="E906" i="14"/>
  <c r="G865" i="14"/>
  <c r="F865" i="14"/>
  <c r="E865" i="14"/>
  <c r="E896" i="14"/>
  <c r="G896" i="14"/>
  <c r="F896" i="14"/>
  <c r="G881" i="14"/>
  <c r="F881" i="14"/>
  <c r="E881" i="14"/>
  <c r="F871" i="14"/>
  <c r="E871" i="14"/>
  <c r="G871" i="14"/>
  <c r="G897" i="14"/>
  <c r="F897" i="14"/>
  <c r="E897" i="14"/>
  <c r="G886" i="14"/>
  <c r="F886" i="14"/>
  <c r="E886" i="14"/>
  <c r="G892" i="14"/>
  <c r="F892" i="14"/>
  <c r="E892" i="14"/>
  <c r="H801" i="14"/>
  <c r="C801" i="14" s="1"/>
  <c r="H794" i="14"/>
  <c r="C794" i="14" s="1"/>
  <c r="H804" i="14"/>
  <c r="C804" i="14" s="1"/>
  <c r="H797" i="14"/>
  <c r="C797" i="14" s="1"/>
  <c r="H828" i="14"/>
  <c r="G851" i="14"/>
  <c r="F851" i="14"/>
  <c r="E851" i="14"/>
  <c r="G879" i="14"/>
  <c r="F879" i="14"/>
  <c r="E879" i="14"/>
  <c r="G850" i="14"/>
  <c r="E850" i="14"/>
  <c r="F850" i="14"/>
  <c r="G902" i="14"/>
  <c r="F902" i="14"/>
  <c r="E902" i="14"/>
  <c r="E848" i="14"/>
  <c r="G848" i="14"/>
  <c r="F848" i="14"/>
  <c r="G893" i="14"/>
  <c r="F893" i="14"/>
  <c r="E893" i="14"/>
  <c r="G868" i="14"/>
  <c r="F868" i="14"/>
  <c r="E868" i="14"/>
  <c r="G884" i="14"/>
  <c r="F884" i="14"/>
  <c r="E884" i="14"/>
  <c r="G849" i="14"/>
  <c r="F849" i="14"/>
  <c r="E849" i="14"/>
  <c r="G890" i="14"/>
  <c r="F890" i="14"/>
  <c r="E890" i="14"/>
  <c r="H843" i="14"/>
  <c r="C843" i="14" s="1"/>
  <c r="H821" i="14"/>
  <c r="C821" i="14" s="1"/>
  <c r="H788" i="14"/>
  <c r="H798" i="14"/>
  <c r="C798" i="14" s="1"/>
  <c r="H789" i="14"/>
  <c r="AP9" i="5"/>
  <c r="AP11" i="5"/>
  <c r="AQ11" i="5"/>
  <c r="C16" i="11" s="1"/>
  <c r="AQ10" i="5"/>
  <c r="C15" i="11" s="1"/>
  <c r="BL13" i="5"/>
  <c r="BL14" i="5" s="1"/>
  <c r="BL15" i="5" s="1"/>
  <c r="AR10" i="5"/>
  <c r="D15" i="11" s="1"/>
  <c r="B18" i="11"/>
  <c r="B21" i="11"/>
  <c r="AQ13" i="5"/>
  <c r="C18" i="11" s="1"/>
  <c r="BL22" i="5"/>
  <c r="BL23" i="5" s="1"/>
  <c r="BL24" i="5" s="1"/>
  <c r="B20" i="11"/>
  <c r="AQ9" i="5"/>
  <c r="C14" i="11" s="1"/>
  <c r="AR9" i="5"/>
  <c r="D14" i="11" s="1"/>
  <c r="B22" i="11"/>
  <c r="AR12" i="5"/>
  <c r="D17" i="11" s="1"/>
  <c r="AP14" i="5"/>
  <c r="AR14" i="5"/>
  <c r="D19" i="11" s="1"/>
  <c r="AQ12" i="5"/>
  <c r="C17" i="11" s="1"/>
  <c r="AP12" i="5"/>
  <c r="AQ14" i="5"/>
  <c r="C19" i="11" s="1"/>
  <c r="T5" i="5"/>
  <c r="X5" i="5" l="1" a="1"/>
  <c r="X5" i="5" s="1"/>
  <c r="L13" i="11"/>
  <c r="G13" i="11"/>
  <c r="H13" i="11"/>
  <c r="L12" i="11"/>
  <c r="G12" i="11"/>
  <c r="H12" i="11"/>
  <c r="H11" i="11"/>
  <c r="L11" i="11"/>
  <c r="G11" i="11"/>
  <c r="C828" i="14"/>
  <c r="J828" i="14"/>
  <c r="L828" i="14" s="1"/>
  <c r="C830" i="14"/>
  <c r="J830" i="14"/>
  <c r="L830" i="14" s="1"/>
  <c r="C829" i="14"/>
  <c r="J829" i="14"/>
  <c r="L829" i="14" s="1"/>
  <c r="M10" i="11"/>
  <c r="M9" i="11"/>
  <c r="M8" i="11"/>
  <c r="J15" i="11"/>
  <c r="I15" i="11"/>
  <c r="K15" i="11" s="1"/>
  <c r="J19" i="11"/>
  <c r="I19" i="11"/>
  <c r="K19" i="11" s="1"/>
  <c r="J18" i="11"/>
  <c r="I18" i="11"/>
  <c r="K18" i="11" s="1"/>
  <c r="J16" i="11"/>
  <c r="I16" i="11"/>
  <c r="K16" i="11" s="1"/>
  <c r="I14" i="11"/>
  <c r="K14" i="11" s="1"/>
  <c r="J14" i="11"/>
  <c r="I17" i="11"/>
  <c r="K17" i="11" s="1"/>
  <c r="J17" i="11"/>
  <c r="J809" i="14"/>
  <c r="L809" i="14" s="1"/>
  <c r="H878" i="14"/>
  <c r="C878" i="14" s="1"/>
  <c r="J790" i="14"/>
  <c r="L790" i="14" s="1"/>
  <c r="H874" i="14"/>
  <c r="C874" i="14" s="1"/>
  <c r="J808" i="14"/>
  <c r="L808" i="14" s="1"/>
  <c r="H890" i="14"/>
  <c r="H849" i="14"/>
  <c r="H892" i="14"/>
  <c r="C892" i="14" s="1"/>
  <c r="H867" i="14"/>
  <c r="C867" i="14" s="1"/>
  <c r="H853" i="14"/>
  <c r="C853" i="14" s="1"/>
  <c r="H888" i="14"/>
  <c r="H883" i="14"/>
  <c r="C883" i="14" s="1"/>
  <c r="H852" i="14"/>
  <c r="C852" i="14" s="1"/>
  <c r="H868" i="14"/>
  <c r="H893" i="14"/>
  <c r="C893" i="14" s="1"/>
  <c r="H900" i="14"/>
  <c r="C900" i="14" s="1"/>
  <c r="H891" i="14"/>
  <c r="C891" i="14" s="1"/>
  <c r="H895" i="14"/>
  <c r="C895" i="14" s="1"/>
  <c r="H887" i="14"/>
  <c r="C887" i="14" s="1"/>
  <c r="H863" i="14"/>
  <c r="C863" i="14" s="1"/>
  <c r="H897" i="14"/>
  <c r="C897" i="14" s="1"/>
  <c r="H875" i="14"/>
  <c r="C875" i="14" s="1"/>
  <c r="H872" i="14"/>
  <c r="C872" i="14" s="1"/>
  <c r="H905" i="14"/>
  <c r="C905" i="14" s="1"/>
  <c r="C788" i="14"/>
  <c r="J788" i="14"/>
  <c r="L788" i="14" s="1"/>
  <c r="C789" i="14"/>
  <c r="J789" i="14"/>
  <c r="L789" i="14" s="1"/>
  <c r="C810" i="14"/>
  <c r="J810" i="14"/>
  <c r="L810" i="14" s="1"/>
  <c r="H857" i="14"/>
  <c r="C857" i="14" s="1"/>
  <c r="H865" i="14"/>
  <c r="C865" i="14" s="1"/>
  <c r="H864" i="14"/>
  <c r="C864" i="14" s="1"/>
  <c r="H873" i="14"/>
  <c r="C873" i="14" s="1"/>
  <c r="H884" i="14"/>
  <c r="C884" i="14" s="1"/>
  <c r="H869" i="14"/>
  <c r="H862" i="14"/>
  <c r="C862" i="14" s="1"/>
  <c r="H902" i="14"/>
  <c r="C902" i="14" s="1"/>
  <c r="H870" i="14"/>
  <c r="H855" i="14"/>
  <c r="C855" i="14" s="1"/>
  <c r="H896" i="14"/>
  <c r="C896" i="14" s="1"/>
  <c r="H876" i="14"/>
  <c r="C876" i="14" s="1"/>
  <c r="H866" i="14"/>
  <c r="C866" i="14" s="1"/>
  <c r="H877" i="14"/>
  <c r="C877" i="14" s="1"/>
  <c r="H850" i="14"/>
  <c r="H886" i="14"/>
  <c r="C886" i="14" s="1"/>
  <c r="H901" i="14"/>
  <c r="C901" i="14" s="1"/>
  <c r="H907" i="14"/>
  <c r="C907" i="14" s="1"/>
  <c r="H885" i="14"/>
  <c r="C885" i="14" s="1"/>
  <c r="H856" i="14"/>
  <c r="C856" i="14" s="1"/>
  <c r="H898" i="14"/>
  <c r="C898" i="14" s="1"/>
  <c r="H879" i="14"/>
  <c r="C879" i="14" s="1"/>
  <c r="H906" i="14"/>
  <c r="C906" i="14" s="1"/>
  <c r="H904" i="14"/>
  <c r="C904" i="14" s="1"/>
  <c r="H860" i="14"/>
  <c r="C860" i="14" s="1"/>
  <c r="H851" i="14"/>
  <c r="C851" i="14" s="1"/>
  <c r="H889" i="14"/>
  <c r="H903" i="14"/>
  <c r="C903" i="14" s="1"/>
  <c r="H880" i="14"/>
  <c r="C880" i="14" s="1"/>
  <c r="H848" i="14"/>
  <c r="H871" i="14"/>
  <c r="C871" i="14" s="1"/>
  <c r="H858" i="14"/>
  <c r="C858" i="14" s="1"/>
  <c r="H882" i="14"/>
  <c r="C882" i="14" s="1"/>
  <c r="H894" i="14"/>
  <c r="C894" i="14" s="1"/>
  <c r="H881" i="14"/>
  <c r="C881" i="14" s="1"/>
  <c r="H854" i="14"/>
  <c r="C854" i="14" s="1"/>
  <c r="H861" i="14"/>
  <c r="C861" i="14" s="1"/>
  <c r="H899" i="14"/>
  <c r="C899" i="14" s="1"/>
  <c r="H859" i="14"/>
  <c r="C859" i="14" s="1"/>
  <c r="AR13" i="5"/>
  <c r="D18" i="11" s="1"/>
  <c r="AP13" i="5"/>
  <c r="BL4" i="5"/>
  <c r="BL5" i="5" s="1"/>
  <c r="B24" i="11"/>
  <c r="B25" i="11"/>
  <c r="B23" i="11"/>
  <c r="AR15" i="5"/>
  <c r="D20" i="11" s="1"/>
  <c r="AP16" i="5"/>
  <c r="AP17" i="5"/>
  <c r="AR17" i="5"/>
  <c r="D22" i="11" s="1"/>
  <c r="AP15" i="5"/>
  <c r="AQ17" i="5"/>
  <c r="C22" i="11" s="1"/>
  <c r="AQ15" i="5"/>
  <c r="C20" i="11" s="1"/>
  <c r="T6" i="5"/>
  <c r="W6" i="5" l="1"/>
  <c r="X6" i="5" s="1" a="1"/>
  <c r="X6" i="5" s="1"/>
  <c r="G17" i="11"/>
  <c r="H17" i="11"/>
  <c r="L17" i="11"/>
  <c r="G16" i="11"/>
  <c r="L16" i="11"/>
  <c r="H16" i="11"/>
  <c r="H19" i="11"/>
  <c r="G19" i="11"/>
  <c r="L19" i="11"/>
  <c r="G18" i="11"/>
  <c r="H18" i="11"/>
  <c r="L18" i="11"/>
  <c r="L14" i="11"/>
  <c r="G14" i="11"/>
  <c r="H14" i="11"/>
  <c r="L15" i="11"/>
  <c r="G15" i="11"/>
  <c r="H15" i="11"/>
  <c r="C869" i="14"/>
  <c r="J869" i="14"/>
  <c r="L869" i="14" s="1"/>
  <c r="C868" i="14"/>
  <c r="J868" i="14"/>
  <c r="L868" i="14" s="1"/>
  <c r="C850" i="14"/>
  <c r="J850" i="14"/>
  <c r="L850" i="14" s="1"/>
  <c r="C888" i="14"/>
  <c r="J888" i="14"/>
  <c r="L888" i="14" s="1"/>
  <c r="C848" i="14"/>
  <c r="J848" i="14"/>
  <c r="L848" i="14" s="1"/>
  <c r="C889" i="14"/>
  <c r="J889" i="14"/>
  <c r="L889" i="14" s="1"/>
  <c r="C870" i="14"/>
  <c r="J870" i="14"/>
  <c r="L870" i="14" s="1"/>
  <c r="C849" i="14"/>
  <c r="J849" i="14"/>
  <c r="L849" i="14" s="1"/>
  <c r="C890" i="14"/>
  <c r="J890" i="14"/>
  <c r="L890" i="14" s="1"/>
  <c r="M13" i="11"/>
  <c r="M12" i="11"/>
  <c r="M11" i="11"/>
  <c r="J20" i="11"/>
  <c r="I20" i="11"/>
  <c r="K20" i="11" s="1"/>
  <c r="J22" i="11"/>
  <c r="I22" i="11"/>
  <c r="K22" i="11" s="1"/>
  <c r="AR16" i="5"/>
  <c r="D21" i="11" s="1"/>
  <c r="AQ16" i="5"/>
  <c r="C21" i="11" s="1"/>
  <c r="B27" i="11"/>
  <c r="B26" i="11"/>
  <c r="B28" i="11"/>
  <c r="AR18" i="5"/>
  <c r="D23" i="11" s="1"/>
  <c r="AP19" i="5"/>
  <c r="AR19" i="5"/>
  <c r="D24" i="11" s="1"/>
  <c r="AP20" i="5"/>
  <c r="AR20" i="5"/>
  <c r="D25" i="11" s="1"/>
  <c r="AQ18" i="5"/>
  <c r="C23" i="11" s="1"/>
  <c r="AP18" i="5"/>
  <c r="AQ19" i="5"/>
  <c r="C24" i="11" s="1"/>
  <c r="AQ20" i="5"/>
  <c r="C25" i="11" s="1"/>
  <c r="T7" i="5"/>
  <c r="W7" i="5" l="1"/>
  <c r="X7" i="5" s="1" a="1"/>
  <c r="X7" i="5" s="1"/>
  <c r="H22" i="11"/>
  <c r="L22" i="11"/>
  <c r="G22" i="11"/>
  <c r="H20" i="11"/>
  <c r="L20" i="11"/>
  <c r="G20" i="11"/>
  <c r="M17" i="11"/>
  <c r="M18" i="11"/>
  <c r="M14" i="11"/>
  <c r="M15" i="11"/>
  <c r="M19" i="11"/>
  <c r="M16" i="11"/>
  <c r="I25" i="11"/>
  <c r="K25" i="11" s="1"/>
  <c r="J25" i="11"/>
  <c r="J23" i="11"/>
  <c r="I23" i="11"/>
  <c r="K23" i="11" s="1"/>
  <c r="J24" i="11"/>
  <c r="I24" i="11"/>
  <c r="K24" i="11" s="1"/>
  <c r="J21" i="11"/>
  <c r="I21" i="11"/>
  <c r="K21" i="11" s="1"/>
  <c r="B31" i="11"/>
  <c r="B30" i="11"/>
  <c r="B29" i="11"/>
  <c r="AR21" i="5"/>
  <c r="D26" i="11" s="1"/>
  <c r="AP23" i="5"/>
  <c r="AR23" i="5"/>
  <c r="D28" i="11" s="1"/>
  <c r="AP22" i="5"/>
  <c r="AR22" i="5"/>
  <c r="D27" i="11" s="1"/>
  <c r="AQ21" i="5"/>
  <c r="C26" i="11" s="1"/>
  <c r="AP21" i="5"/>
  <c r="AQ22" i="5"/>
  <c r="C27" i="11" s="1"/>
  <c r="AQ23" i="5"/>
  <c r="C28" i="11" s="1"/>
  <c r="T8" i="5"/>
  <c r="W8" i="5" l="1"/>
  <c r="X8" i="5" s="1" a="1"/>
  <c r="X8" i="5" s="1"/>
  <c r="H25" i="11"/>
  <c r="L25" i="11"/>
  <c r="G25" i="11"/>
  <c r="H21" i="11"/>
  <c r="L21" i="11"/>
  <c r="G21" i="11"/>
  <c r="H24" i="11"/>
  <c r="L24" i="11"/>
  <c r="G24" i="11"/>
  <c r="H23" i="11"/>
  <c r="L23" i="11"/>
  <c r="G23" i="11"/>
  <c r="M20" i="11"/>
  <c r="M22" i="11"/>
  <c r="I28" i="11"/>
  <c r="K28" i="11" s="1"/>
  <c r="J28" i="11"/>
  <c r="I27" i="11"/>
  <c r="K27" i="11" s="1"/>
  <c r="J27" i="11"/>
  <c r="I26" i="11"/>
  <c r="K26" i="11" s="1"/>
  <c r="J26" i="11"/>
  <c r="B33" i="11"/>
  <c r="B34" i="11"/>
  <c r="B32" i="11"/>
  <c r="AR24" i="5"/>
  <c r="D29" i="11" s="1"/>
  <c r="AP25" i="5"/>
  <c r="AR25" i="5"/>
  <c r="D30" i="11" s="1"/>
  <c r="AP26" i="5"/>
  <c r="AR26" i="5"/>
  <c r="D31" i="11" s="1"/>
  <c r="AQ24" i="5"/>
  <c r="C29" i="11" s="1"/>
  <c r="AP24" i="5"/>
  <c r="AQ26" i="5"/>
  <c r="C31" i="11" s="1"/>
  <c r="AQ25" i="5"/>
  <c r="C30" i="11" s="1"/>
  <c r="T9" i="5"/>
  <c r="W9" i="5" l="1"/>
  <c r="X9" i="5" s="1" a="1"/>
  <c r="X9" i="5" s="1"/>
  <c r="H26" i="11"/>
  <c r="L26" i="11"/>
  <c r="G26" i="11"/>
  <c r="H27" i="11"/>
  <c r="L27" i="11"/>
  <c r="G27" i="11"/>
  <c r="L28" i="11"/>
  <c r="G28" i="11"/>
  <c r="H28" i="11"/>
  <c r="M24" i="11"/>
  <c r="M25" i="11"/>
  <c r="M23" i="11"/>
  <c r="M21" i="11"/>
  <c r="J29" i="11"/>
  <c r="I29" i="11"/>
  <c r="K29" i="11" s="1"/>
  <c r="J31" i="11"/>
  <c r="I31" i="11"/>
  <c r="K31" i="11" s="1"/>
  <c r="I30" i="11"/>
  <c r="K30" i="11" s="1"/>
  <c r="J30" i="11"/>
  <c r="B35" i="11"/>
  <c r="B37" i="11"/>
  <c r="B36" i="11"/>
  <c r="AR27" i="5"/>
  <c r="D32" i="11" s="1"/>
  <c r="AP29" i="5"/>
  <c r="AR29" i="5"/>
  <c r="D34" i="11" s="1"/>
  <c r="AP28" i="5"/>
  <c r="AR28" i="5"/>
  <c r="D33" i="11" s="1"/>
  <c r="AQ27" i="5"/>
  <c r="C32" i="11" s="1"/>
  <c r="AP27" i="5"/>
  <c r="AQ29" i="5"/>
  <c r="C34" i="11" s="1"/>
  <c r="AQ28" i="5"/>
  <c r="C33" i="11" s="1"/>
  <c r="T10" i="5"/>
  <c r="W10" i="5" l="1"/>
  <c r="X10" i="5" s="1" a="1"/>
  <c r="X10" i="5" s="1"/>
  <c r="L31" i="11"/>
  <c r="G31" i="11"/>
  <c r="H31" i="11"/>
  <c r="L30" i="11"/>
  <c r="G30" i="11"/>
  <c r="H30" i="11"/>
  <c r="L29" i="11"/>
  <c r="G29" i="11"/>
  <c r="H29" i="11"/>
  <c r="M27" i="11"/>
  <c r="M28" i="11"/>
  <c r="M26" i="11"/>
  <c r="J32" i="11"/>
  <c r="I32" i="11"/>
  <c r="K32" i="11" s="1"/>
  <c r="J33" i="11"/>
  <c r="I33" i="11"/>
  <c r="K33" i="11" s="1"/>
  <c r="I34" i="11"/>
  <c r="K34" i="11" s="1"/>
  <c r="J34" i="11"/>
  <c r="B39" i="11"/>
  <c r="B40" i="11"/>
  <c r="B38" i="11"/>
  <c r="AR30" i="5"/>
  <c r="D35" i="11" s="1"/>
  <c r="AP31" i="5"/>
  <c r="AR31" i="5"/>
  <c r="D36" i="11" s="1"/>
  <c r="AP32" i="5"/>
  <c r="AR32" i="5"/>
  <c r="D37" i="11" s="1"/>
  <c r="AQ30" i="5"/>
  <c r="C35" i="11" s="1"/>
  <c r="AP30" i="5"/>
  <c r="AQ31" i="5"/>
  <c r="C36" i="11" s="1"/>
  <c r="AQ32" i="5"/>
  <c r="C37" i="11" s="1"/>
  <c r="T11" i="5"/>
  <c r="W11" i="5" l="1"/>
  <c r="X11" i="5" s="1" a="1"/>
  <c r="X11" i="5" s="1"/>
  <c r="G33" i="11"/>
  <c r="H33" i="11"/>
  <c r="L33" i="11"/>
  <c r="G32" i="11"/>
  <c r="H32" i="11"/>
  <c r="L32" i="11"/>
  <c r="G34" i="11"/>
  <c r="H34" i="11"/>
  <c r="L34" i="11"/>
  <c r="M30" i="11"/>
  <c r="M31" i="11"/>
  <c r="M29" i="11"/>
  <c r="J35" i="11"/>
  <c r="I35" i="11"/>
  <c r="K35" i="11" s="1"/>
  <c r="J37" i="11"/>
  <c r="I37" i="11"/>
  <c r="K37" i="11" s="1"/>
  <c r="J36" i="11"/>
  <c r="I36" i="11"/>
  <c r="K36" i="11" s="1"/>
  <c r="B41" i="11"/>
  <c r="B42" i="11"/>
  <c r="B43" i="11"/>
  <c r="AR33" i="5"/>
  <c r="D38" i="11" s="1"/>
  <c r="AP35" i="5"/>
  <c r="AR35" i="5"/>
  <c r="D40" i="11" s="1"/>
  <c r="AP34" i="5"/>
  <c r="AR34" i="5"/>
  <c r="D39" i="11" s="1"/>
  <c r="AQ33" i="5"/>
  <c r="C38" i="11" s="1"/>
  <c r="AP33" i="5"/>
  <c r="AQ35" i="5"/>
  <c r="C40" i="11" s="1"/>
  <c r="AQ34" i="5"/>
  <c r="C39" i="11" s="1"/>
  <c r="T12" i="5"/>
  <c r="W12" i="5" l="1"/>
  <c r="X12" i="5" s="1" a="1"/>
  <c r="X12" i="5" s="1"/>
  <c r="H37" i="11"/>
  <c r="L37" i="11"/>
  <c r="G37" i="11"/>
  <c r="H35" i="11"/>
  <c r="G35" i="11"/>
  <c r="L35" i="11"/>
  <c r="H36" i="11"/>
  <c r="L36" i="11"/>
  <c r="G36" i="11"/>
  <c r="M32" i="11"/>
  <c r="M33" i="11"/>
  <c r="M34" i="11"/>
  <c r="J38" i="11"/>
  <c r="I38" i="11"/>
  <c r="K38" i="11" s="1"/>
  <c r="J39" i="11"/>
  <c r="I39" i="11"/>
  <c r="K39" i="11" s="1"/>
  <c r="J40" i="11"/>
  <c r="I40" i="11"/>
  <c r="K40" i="11" s="1"/>
  <c r="B46" i="11"/>
  <c r="B44" i="11"/>
  <c r="B45" i="11"/>
  <c r="AR36" i="5"/>
  <c r="D41" i="11" s="1"/>
  <c r="AP38" i="5"/>
  <c r="AR38" i="5"/>
  <c r="D43" i="11" s="1"/>
  <c r="AP37" i="5"/>
  <c r="AR37" i="5"/>
  <c r="D42" i="11" s="1"/>
  <c r="AQ36" i="5"/>
  <c r="C41" i="11" s="1"/>
  <c r="AP36" i="5"/>
  <c r="AQ38" i="5"/>
  <c r="C43" i="11" s="1"/>
  <c r="AQ37" i="5"/>
  <c r="C42" i="11" s="1"/>
  <c r="T13" i="5"/>
  <c r="W13" i="5" l="1"/>
  <c r="X13" i="5" s="1" a="1"/>
  <c r="X13" i="5" s="1"/>
  <c r="Y5" i="5" s="1"/>
  <c r="Y6" i="5" s="1"/>
  <c r="Y7" i="5" s="1"/>
  <c r="H39" i="11"/>
  <c r="L39" i="11"/>
  <c r="G39" i="11"/>
  <c r="H38" i="11"/>
  <c r="L38" i="11"/>
  <c r="G38" i="11"/>
  <c r="H40" i="11"/>
  <c r="L40" i="11"/>
  <c r="G40" i="11"/>
  <c r="M35" i="11"/>
  <c r="M36" i="11"/>
  <c r="M37" i="11"/>
  <c r="J42" i="11"/>
  <c r="I42" i="11"/>
  <c r="K42" i="11" s="1"/>
  <c r="I41" i="11"/>
  <c r="K41" i="11" s="1"/>
  <c r="J41" i="11"/>
  <c r="J43" i="11"/>
  <c r="I43" i="11"/>
  <c r="K43" i="11" s="1"/>
  <c r="B48" i="11"/>
  <c r="B47" i="11"/>
  <c r="B49" i="11"/>
  <c r="AR39" i="5"/>
  <c r="D44" i="11" s="1"/>
  <c r="AP40" i="5"/>
  <c r="AR40" i="5"/>
  <c r="D45" i="11" s="1"/>
  <c r="AP41" i="5"/>
  <c r="AR41" i="5"/>
  <c r="D46" i="11" s="1"/>
  <c r="AP39" i="5"/>
  <c r="AQ41" i="5"/>
  <c r="C46" i="11" s="1"/>
  <c r="AQ40" i="5"/>
  <c r="C45" i="11" s="1"/>
  <c r="AQ39" i="5"/>
  <c r="C44" i="11" s="1"/>
  <c r="H41" i="11" l="1"/>
  <c r="L41" i="11"/>
  <c r="G41" i="11"/>
  <c r="H42" i="11"/>
  <c r="L42" i="11"/>
  <c r="G42" i="11"/>
  <c r="H43" i="11"/>
  <c r="L43" i="11"/>
  <c r="G43" i="11"/>
  <c r="M38" i="11"/>
  <c r="M40" i="11"/>
  <c r="M39" i="11"/>
  <c r="I46" i="11"/>
  <c r="K46" i="11" s="1"/>
  <c r="J46" i="11"/>
  <c r="J44" i="11"/>
  <c r="I44" i="11"/>
  <c r="K44" i="11" s="1"/>
  <c r="J45" i="11"/>
  <c r="I45" i="11"/>
  <c r="K45" i="11" s="1"/>
  <c r="B51" i="11"/>
  <c r="B50" i="11"/>
  <c r="B52" i="11"/>
  <c r="AR42" i="5"/>
  <c r="D47" i="11" s="1"/>
  <c r="AP43" i="5"/>
  <c r="AR43" i="5"/>
  <c r="D48" i="11" s="1"/>
  <c r="AP44" i="5"/>
  <c r="AR44" i="5"/>
  <c r="D49" i="11" s="1"/>
  <c r="AQ42" i="5"/>
  <c r="C47" i="11" s="1"/>
  <c r="AP42" i="5"/>
  <c r="AQ43" i="5"/>
  <c r="C48" i="11" s="1"/>
  <c r="AQ44" i="5"/>
  <c r="C49" i="11" s="1"/>
  <c r="L44" i="11" l="1"/>
  <c r="H44" i="11"/>
  <c r="G44" i="11"/>
  <c r="L46" i="11"/>
  <c r="G46" i="11"/>
  <c r="H46" i="11"/>
  <c r="L45" i="11"/>
  <c r="G45" i="11"/>
  <c r="H45" i="11"/>
  <c r="M42" i="11"/>
  <c r="M43" i="11"/>
  <c r="M41" i="11"/>
  <c r="J47" i="11"/>
  <c r="I47" i="11"/>
  <c r="K47" i="11" s="1"/>
  <c r="I49" i="11"/>
  <c r="K49" i="11" s="1"/>
  <c r="J49" i="11"/>
  <c r="J48" i="11"/>
  <c r="I48" i="11"/>
  <c r="K48" i="11" s="1"/>
  <c r="B55" i="11"/>
  <c r="B54" i="11"/>
  <c r="B53" i="11"/>
  <c r="AR45" i="5"/>
  <c r="D50" i="11" s="1"/>
  <c r="AP47" i="5"/>
  <c r="AR47" i="5"/>
  <c r="D52" i="11" s="1"/>
  <c r="AP46" i="5"/>
  <c r="AR46" i="5"/>
  <c r="D51" i="11" s="1"/>
  <c r="AQ45" i="5"/>
  <c r="C50" i="11" s="1"/>
  <c r="AP45" i="5"/>
  <c r="AQ47" i="5"/>
  <c r="C52" i="11" s="1"/>
  <c r="AQ46" i="5"/>
  <c r="C51" i="11" s="1"/>
  <c r="L47" i="11" l="1"/>
  <c r="G47" i="11"/>
  <c r="H47" i="11"/>
  <c r="G49" i="11"/>
  <c r="H49" i="11"/>
  <c r="L49" i="11"/>
  <c r="G48" i="11"/>
  <c r="L48" i="11"/>
  <c r="H48" i="11"/>
  <c r="M44" i="11"/>
  <c r="M46" i="11"/>
  <c r="M45" i="11"/>
  <c r="I50" i="11"/>
  <c r="K50" i="11" s="1"/>
  <c r="J50" i="11"/>
  <c r="J51" i="11"/>
  <c r="I51" i="11"/>
  <c r="K51" i="11" s="1"/>
  <c r="J52" i="11"/>
  <c r="I52" i="11"/>
  <c r="K52" i="11" s="1"/>
  <c r="B56" i="11"/>
  <c r="B58" i="11"/>
  <c r="B57" i="11"/>
  <c r="AR48" i="5"/>
  <c r="D53" i="11" s="1"/>
  <c r="AP50" i="5"/>
  <c r="AR50" i="5"/>
  <c r="D55" i="11" s="1"/>
  <c r="AP49" i="5"/>
  <c r="AR49" i="5"/>
  <c r="D54" i="11" s="1"/>
  <c r="AQ48" i="5"/>
  <c r="C53" i="11" s="1"/>
  <c r="AP48" i="5"/>
  <c r="AQ49" i="5"/>
  <c r="C54" i="11" s="1"/>
  <c r="AQ50" i="5"/>
  <c r="C55" i="11" s="1"/>
  <c r="G51" i="11" l="1"/>
  <c r="H51" i="11"/>
  <c r="L51" i="11"/>
  <c r="G50" i="11"/>
  <c r="H50" i="11"/>
  <c r="L50" i="11"/>
  <c r="H52" i="11"/>
  <c r="L52" i="11"/>
  <c r="G52" i="11"/>
  <c r="M49" i="11"/>
  <c r="M47" i="11"/>
  <c r="M48" i="11"/>
  <c r="J55" i="11"/>
  <c r="I55" i="11"/>
  <c r="K55" i="11" s="1"/>
  <c r="J53" i="11"/>
  <c r="I53" i="11"/>
  <c r="K53" i="11" s="1"/>
  <c r="J54" i="11"/>
  <c r="I54" i="11"/>
  <c r="K54" i="11" s="1"/>
  <c r="B61" i="11"/>
  <c r="B60" i="11"/>
  <c r="B59" i="11"/>
  <c r="AR51" i="5"/>
  <c r="D56" i="11" s="1"/>
  <c r="AP52" i="5"/>
  <c r="AR52" i="5"/>
  <c r="D57" i="11" s="1"/>
  <c r="AP53" i="5"/>
  <c r="AR53" i="5"/>
  <c r="D58" i="11" s="1"/>
  <c r="AQ51" i="5"/>
  <c r="C56" i="11" s="1"/>
  <c r="AP51" i="5"/>
  <c r="AQ52" i="5"/>
  <c r="C57" i="11" s="1"/>
  <c r="AQ53" i="5"/>
  <c r="C58" i="11" s="1"/>
  <c r="H55" i="11" l="1"/>
  <c r="L55" i="11"/>
  <c r="G55" i="11"/>
  <c r="H53" i="11"/>
  <c r="L53" i="11"/>
  <c r="G53" i="11"/>
  <c r="H54" i="11"/>
  <c r="L54" i="11"/>
  <c r="G54" i="11"/>
  <c r="M50" i="11"/>
  <c r="M51" i="11"/>
  <c r="M52" i="11"/>
  <c r="J56" i="11"/>
  <c r="I56" i="11"/>
  <c r="K56" i="11" s="1"/>
  <c r="I58" i="11"/>
  <c r="K58" i="11" s="1"/>
  <c r="J58" i="11"/>
  <c r="J57" i="11"/>
  <c r="I57" i="11"/>
  <c r="K57" i="11" s="1"/>
  <c r="B62" i="11"/>
  <c r="B64" i="11"/>
  <c r="B63" i="11"/>
  <c r="AR54" i="5"/>
  <c r="D59" i="11" s="1"/>
  <c r="AP56" i="5"/>
  <c r="AR56" i="5"/>
  <c r="D61" i="11" s="1"/>
  <c r="AP55" i="5"/>
  <c r="AR55" i="5"/>
  <c r="D60" i="11" s="1"/>
  <c r="AQ54" i="5"/>
  <c r="C59" i="11" s="1"/>
  <c r="AP54" i="5"/>
  <c r="AQ56" i="5"/>
  <c r="C61" i="11" s="1"/>
  <c r="AQ55" i="5"/>
  <c r="C60" i="11" s="1"/>
  <c r="H58" i="11" l="1"/>
  <c r="L58" i="11"/>
  <c r="G58" i="11"/>
  <c r="H56" i="11"/>
  <c r="L56" i="11"/>
  <c r="G56" i="11"/>
  <c r="H57" i="11"/>
  <c r="L57" i="11"/>
  <c r="G57" i="11"/>
  <c r="M55" i="11"/>
  <c r="M54" i="11"/>
  <c r="M53" i="11"/>
  <c r="J59" i="11"/>
  <c r="I59" i="11"/>
  <c r="K59" i="11" s="1"/>
  <c r="J60" i="11"/>
  <c r="I60" i="11"/>
  <c r="K60" i="11" s="1"/>
  <c r="J61" i="11"/>
  <c r="I61" i="11"/>
  <c r="K61" i="11" s="1"/>
  <c r="B65" i="11"/>
  <c r="B66" i="11"/>
  <c r="B67" i="11"/>
  <c r="AR57" i="5"/>
  <c r="D62" i="11" s="1"/>
  <c r="AP59" i="5"/>
  <c r="AR59" i="5"/>
  <c r="D64" i="11" s="1"/>
  <c r="AP58" i="5"/>
  <c r="AR58" i="5"/>
  <c r="D63" i="11" s="1"/>
  <c r="AQ57" i="5"/>
  <c r="C62" i="11" s="1"/>
  <c r="AP57" i="5"/>
  <c r="AQ58" i="5"/>
  <c r="C63" i="11" s="1"/>
  <c r="AQ59" i="5"/>
  <c r="C64" i="11" s="1"/>
  <c r="L60" i="11" l="1"/>
  <c r="H60" i="11"/>
  <c r="G60" i="11"/>
  <c r="H59" i="11"/>
  <c r="L59" i="11"/>
  <c r="G59" i="11"/>
  <c r="L61" i="11"/>
  <c r="G61" i="11"/>
  <c r="H61" i="11"/>
  <c r="M56" i="11"/>
  <c r="M58" i="11"/>
  <c r="M57" i="11"/>
  <c r="J62" i="11"/>
  <c r="I62" i="11"/>
  <c r="K62" i="11" s="1"/>
  <c r="J64" i="11"/>
  <c r="I64" i="11"/>
  <c r="K64" i="11" s="1"/>
  <c r="J63" i="11"/>
  <c r="I63" i="11"/>
  <c r="K63" i="11" s="1"/>
  <c r="AR60" i="5"/>
  <c r="D65" i="11" s="1"/>
  <c r="AP62" i="5"/>
  <c r="AR62" i="5"/>
  <c r="D67" i="11" s="1"/>
  <c r="AP61" i="5"/>
  <c r="AR61" i="5"/>
  <c r="D66" i="11" s="1"/>
  <c r="AQ60" i="5"/>
  <c r="C65" i="11" s="1"/>
  <c r="AP60" i="5"/>
  <c r="AQ61" i="5"/>
  <c r="C66" i="11" s="1"/>
  <c r="AQ62" i="5"/>
  <c r="C67" i="11" s="1"/>
  <c r="G64" i="11" l="1"/>
  <c r="L64" i="11"/>
  <c r="H64" i="11"/>
  <c r="L62" i="11"/>
  <c r="G62" i="11"/>
  <c r="H62" i="11"/>
  <c r="L63" i="11"/>
  <c r="G63" i="11"/>
  <c r="H63" i="11"/>
  <c r="AT3" i="5" a="1"/>
  <c r="AT3" i="5" s="1"/>
  <c r="M59" i="11"/>
  <c r="M61" i="11"/>
  <c r="M60" i="11"/>
  <c r="I67" i="11"/>
  <c r="K67" i="11" s="1"/>
  <c r="J67" i="11"/>
  <c r="I65" i="11"/>
  <c r="K65" i="11" s="1"/>
  <c r="J65" i="11"/>
  <c r="I66" i="11"/>
  <c r="K66" i="11" s="1"/>
  <c r="J66" i="11"/>
  <c r="G67" i="11" l="1"/>
  <c r="H67" i="11"/>
  <c r="L67" i="11"/>
  <c r="G66" i="11"/>
  <c r="H66" i="11"/>
  <c r="L66" i="11"/>
  <c r="G65" i="11"/>
  <c r="H65" i="11"/>
  <c r="L65" i="11"/>
  <c r="AV3" i="5"/>
  <c r="AU3" i="5"/>
  <c r="AT4" i="5" a="1"/>
  <c r="AT4" i="5" s="1"/>
  <c r="M62" i="11"/>
  <c r="M63" i="11"/>
  <c r="M64" i="11"/>
  <c r="AT5" i="5" l="1" a="1"/>
  <c r="AT5" i="5" s="1"/>
  <c r="AU4" i="5"/>
  <c r="AV4" i="5"/>
  <c r="M65" i="11"/>
  <c r="M67" i="11"/>
  <c r="M66" i="11"/>
  <c r="E2" i="11" l="1"/>
  <c r="AV5" i="5"/>
  <c r="AU5" i="5"/>
  <c r="AT6" i="5" a="1"/>
  <c r="AT6" i="5" s="1"/>
  <c r="AV6" i="5" l="1"/>
  <c r="AU6" i="5"/>
  <c r="AT7" i="5" a="1"/>
  <c r="AT7" i="5" s="1"/>
  <c r="BL6" i="5"/>
  <c r="AT8" i="5" l="1" a="1"/>
  <c r="AT8" i="5" s="1"/>
  <c r="AV7" i="5"/>
  <c r="AU7" i="5"/>
  <c r="AT9" i="5" l="1" a="1"/>
  <c r="AT9" i="5" s="1"/>
  <c r="AV8" i="5"/>
  <c r="AU8" i="5"/>
  <c r="AT10" i="5" l="1" a="1"/>
  <c r="AT10" i="5" s="1"/>
  <c r="AV9" i="5"/>
  <c r="AU9" i="5"/>
  <c r="AT11" i="5" l="1" a="1"/>
  <c r="AT11" i="5" s="1"/>
  <c r="AU10" i="5"/>
  <c r="AV10" i="5"/>
  <c r="AT12" i="5" l="1" a="1"/>
  <c r="AT12" i="5" s="1"/>
  <c r="AU11" i="5"/>
  <c r="AV11" i="5"/>
  <c r="AT13" i="5" l="1" a="1"/>
  <c r="AT13" i="5" s="1"/>
  <c r="AV12" i="5"/>
  <c r="AU12" i="5"/>
  <c r="AT14" i="5" l="1" a="1"/>
  <c r="AT14" i="5" s="1"/>
  <c r="AU13" i="5"/>
  <c r="AV13" i="5"/>
  <c r="AT15" i="5" l="1" a="1"/>
  <c r="AT15" i="5" s="1"/>
  <c r="AU14" i="5"/>
  <c r="AV14" i="5"/>
  <c r="AT16" i="5" l="1" a="1"/>
  <c r="AT16" i="5" s="1"/>
  <c r="AV15" i="5"/>
  <c r="AU15" i="5"/>
  <c r="AT17" i="5" l="1" a="1"/>
  <c r="AT17" i="5" s="1"/>
  <c r="AV16" i="5"/>
  <c r="AU16" i="5"/>
  <c r="AT18" i="5" l="1" a="1"/>
  <c r="AT18" i="5" s="1"/>
  <c r="AU17" i="5"/>
  <c r="AV17" i="5"/>
  <c r="AT19" i="5" l="1" a="1"/>
  <c r="AT19" i="5" s="1"/>
  <c r="AV18" i="5"/>
  <c r="AU18" i="5"/>
  <c r="AT20" i="5" l="1" a="1"/>
  <c r="AT20" i="5" s="1"/>
  <c r="AV19" i="5"/>
  <c r="AU19" i="5"/>
  <c r="AT21" i="5" l="1" a="1"/>
  <c r="AT21" i="5" s="1"/>
  <c r="AV20" i="5"/>
  <c r="AU20" i="5"/>
  <c r="AT22" i="5" l="1" a="1"/>
  <c r="AT22" i="5" s="1"/>
  <c r="AV21" i="5"/>
  <c r="AU21" i="5"/>
  <c r="AT23" i="5" l="1" a="1"/>
  <c r="AT23" i="5" s="1"/>
  <c r="AV22" i="5"/>
  <c r="AU22" i="5"/>
  <c r="AT24" i="5" l="1" a="1"/>
  <c r="AT24" i="5" s="1"/>
  <c r="AV23" i="5"/>
  <c r="AU23" i="5"/>
  <c r="AT25" i="5" l="1" a="1"/>
  <c r="AT25" i="5" s="1"/>
  <c r="AV24" i="5"/>
  <c r="AU24" i="5"/>
  <c r="AT26" i="5" l="1" a="1"/>
  <c r="AT26" i="5" s="1"/>
  <c r="AV25" i="5"/>
  <c r="AU25" i="5"/>
  <c r="AT27" i="5" l="1" a="1"/>
  <c r="AT27" i="5" s="1"/>
  <c r="AV26" i="5"/>
  <c r="AU26" i="5"/>
  <c r="AT28" i="5" l="1" a="1"/>
  <c r="AT28" i="5" s="1"/>
  <c r="AV27" i="5"/>
  <c r="AU27" i="5"/>
  <c r="AT29" i="5" l="1" a="1"/>
  <c r="AT29" i="5" s="1"/>
  <c r="AV28" i="5"/>
  <c r="AU28" i="5"/>
  <c r="AT30" i="5" l="1" a="1"/>
  <c r="AT30" i="5" s="1"/>
  <c r="AV29" i="5"/>
  <c r="AU29" i="5"/>
  <c r="AT31" i="5" l="1" a="1"/>
  <c r="AT31" i="5" s="1"/>
  <c r="AV30" i="5"/>
  <c r="AU30" i="5"/>
  <c r="AT32" i="5" l="1" a="1"/>
  <c r="AT32" i="5" s="1"/>
  <c r="AV31" i="5"/>
  <c r="AU31" i="5"/>
  <c r="AT33" i="5" l="1" a="1"/>
  <c r="AT33" i="5" s="1"/>
  <c r="AV32" i="5"/>
  <c r="AU32" i="5"/>
  <c r="AT34" i="5" l="1" a="1"/>
  <c r="AT34" i="5" s="1"/>
  <c r="AV33" i="5"/>
  <c r="AU33" i="5"/>
  <c r="AT35" i="5" l="1" a="1"/>
  <c r="AT35" i="5" s="1"/>
  <c r="AV34" i="5"/>
  <c r="AU34" i="5"/>
  <c r="AT36" i="5" l="1" a="1"/>
  <c r="AT36" i="5" s="1"/>
  <c r="AV35" i="5"/>
  <c r="AU35" i="5"/>
  <c r="AT37" i="5" l="1" a="1"/>
  <c r="AT37" i="5" s="1"/>
  <c r="AV36" i="5"/>
  <c r="AU36" i="5"/>
  <c r="AT38" i="5" l="1" a="1"/>
  <c r="AT38" i="5" s="1"/>
  <c r="AV37" i="5"/>
  <c r="AU37" i="5"/>
  <c r="AT39" i="5" l="1" a="1"/>
  <c r="AT39" i="5" s="1"/>
  <c r="AV38" i="5"/>
  <c r="AU38" i="5"/>
  <c r="AT40" i="5" l="1" a="1"/>
  <c r="AT40" i="5" s="1"/>
  <c r="AV39" i="5"/>
  <c r="AU39" i="5"/>
  <c r="AT41" i="5" l="1" a="1"/>
  <c r="AT41" i="5" s="1"/>
  <c r="AV40" i="5"/>
  <c r="AU40" i="5"/>
  <c r="AT42" i="5" l="1" a="1"/>
  <c r="AT42" i="5" s="1"/>
  <c r="AV41" i="5"/>
  <c r="AU41" i="5"/>
  <c r="AT43" i="5" l="1" a="1"/>
  <c r="AT43" i="5" s="1"/>
  <c r="AV42" i="5"/>
  <c r="AU42" i="5"/>
  <c r="AT44" i="5" l="1" a="1"/>
  <c r="AT44" i="5" s="1"/>
  <c r="AV43" i="5"/>
  <c r="AU43" i="5"/>
  <c r="AT45" i="5" l="1" a="1"/>
  <c r="AT45" i="5" s="1"/>
  <c r="AV44" i="5"/>
  <c r="AU44" i="5"/>
  <c r="AT46" i="5" l="1" a="1"/>
  <c r="AT46" i="5" s="1"/>
  <c r="AV45" i="5"/>
  <c r="AU45" i="5"/>
  <c r="AT47" i="5" l="1" a="1"/>
  <c r="AT47" i="5" s="1"/>
  <c r="AV46" i="5"/>
  <c r="AU46" i="5"/>
  <c r="AT48" i="5" l="1" a="1"/>
  <c r="AT48" i="5" s="1"/>
  <c r="AV47" i="5"/>
  <c r="AU47" i="5"/>
  <c r="AT49" i="5" l="1" a="1"/>
  <c r="AT49" i="5" s="1"/>
  <c r="AV48" i="5"/>
  <c r="AU48" i="5"/>
  <c r="AT50" i="5" l="1" a="1"/>
  <c r="AT50" i="5" s="1"/>
  <c r="AV49" i="5"/>
  <c r="AU49" i="5"/>
  <c r="AT51" i="5" l="1" a="1"/>
  <c r="AT51" i="5" s="1"/>
  <c r="AV50" i="5"/>
  <c r="AU50" i="5"/>
  <c r="AT52" i="5" l="1" a="1"/>
  <c r="AT52" i="5" s="1"/>
  <c r="AV51" i="5"/>
  <c r="AU51" i="5"/>
  <c r="AT53" i="5" l="1" a="1"/>
  <c r="AT53" i="5" s="1"/>
  <c r="AV52" i="5"/>
  <c r="AU52" i="5"/>
  <c r="AT54" i="5" l="1" a="1"/>
  <c r="AT54" i="5" s="1"/>
  <c r="AV53" i="5"/>
  <c r="AU53" i="5"/>
  <c r="AT55" i="5" l="1" a="1"/>
  <c r="AT55" i="5" s="1"/>
  <c r="AV54" i="5"/>
  <c r="AU54" i="5"/>
  <c r="AT56" i="5" l="1" a="1"/>
  <c r="AT56" i="5" s="1"/>
  <c r="AV55" i="5"/>
  <c r="AU55" i="5"/>
  <c r="AT57" i="5" l="1" a="1"/>
  <c r="AT57" i="5" s="1"/>
  <c r="AV56" i="5"/>
  <c r="AU56" i="5"/>
  <c r="AT58" i="5" l="1" a="1"/>
  <c r="AT58" i="5" s="1"/>
  <c r="AV57" i="5"/>
  <c r="AU57" i="5"/>
  <c r="AT59" i="5" l="1" a="1"/>
  <c r="AT59" i="5" s="1"/>
  <c r="AV58" i="5"/>
  <c r="AU58" i="5"/>
  <c r="AT60" i="5" l="1" a="1"/>
  <c r="AT60" i="5" s="1"/>
  <c r="AV59" i="5"/>
  <c r="AU59" i="5"/>
  <c r="AT61" i="5" l="1" a="1"/>
  <c r="AT61" i="5" s="1"/>
  <c r="AV60" i="5"/>
  <c r="AU60" i="5"/>
  <c r="AT62" i="5" l="1" a="1"/>
  <c r="AT62" i="5" s="1"/>
  <c r="AV61" i="5"/>
  <c r="AU61" i="5"/>
  <c r="AT63" i="5" l="1" a="1"/>
  <c r="AT63" i="5" s="1"/>
  <c r="AV62" i="5"/>
  <c r="AU62" i="5"/>
  <c r="AT64" i="5" l="1" a="1"/>
  <c r="AT64" i="5" s="1"/>
  <c r="AV63" i="5"/>
  <c r="AU63" i="5"/>
  <c r="AT65" i="5" l="1" a="1"/>
  <c r="AT65" i="5" s="1"/>
  <c r="AV64" i="5"/>
  <c r="AU64" i="5"/>
  <c r="AT66" i="5" l="1" a="1"/>
  <c r="AT66" i="5" s="1"/>
  <c r="AV65" i="5"/>
  <c r="AU65" i="5"/>
  <c r="AT67" i="5" l="1" a="1"/>
  <c r="AT67" i="5" s="1"/>
  <c r="AV66" i="5"/>
  <c r="AU66" i="5"/>
  <c r="AT68" i="5" l="1" a="1"/>
  <c r="AT68" i="5" s="1"/>
  <c r="AV67" i="5"/>
  <c r="AU67" i="5"/>
  <c r="AT69" i="5" l="1" a="1"/>
  <c r="AT69" i="5" s="1"/>
  <c r="AV68" i="5"/>
  <c r="AU68" i="5"/>
  <c r="AT70" i="5" l="1" a="1"/>
  <c r="AT70" i="5" s="1"/>
  <c r="AV69" i="5"/>
  <c r="AU69" i="5"/>
  <c r="AT71" i="5" l="1" a="1"/>
  <c r="AT71" i="5" s="1"/>
  <c r="AV70" i="5"/>
  <c r="AU70" i="5"/>
  <c r="AT72" i="5" l="1" a="1"/>
  <c r="AT72" i="5" s="1"/>
  <c r="AV71" i="5"/>
  <c r="AU71" i="5"/>
  <c r="AT73" i="5" l="1" a="1"/>
  <c r="AT73" i="5" s="1"/>
  <c r="AV72" i="5"/>
  <c r="AU72" i="5"/>
  <c r="AT74" i="5" l="1" a="1"/>
  <c r="AT74" i="5" s="1"/>
  <c r="AV73" i="5"/>
  <c r="AU73" i="5"/>
  <c r="AT75" i="5" l="1" a="1"/>
  <c r="AT75" i="5" s="1"/>
  <c r="AV74" i="5"/>
  <c r="AU74" i="5"/>
  <c r="AT76" i="5" l="1" a="1"/>
  <c r="AT76" i="5" s="1"/>
  <c r="AV75" i="5"/>
  <c r="AU75" i="5"/>
  <c r="AT77" i="5" l="1" a="1"/>
  <c r="AT77" i="5" s="1"/>
  <c r="AV76" i="5"/>
  <c r="AU76" i="5"/>
  <c r="AT78" i="5" l="1" a="1"/>
  <c r="AT78" i="5" s="1"/>
  <c r="AV77" i="5"/>
  <c r="AU77" i="5"/>
  <c r="AT79" i="5" l="1" a="1"/>
  <c r="AT79" i="5" s="1"/>
  <c r="AV78" i="5"/>
  <c r="AU78" i="5"/>
  <c r="AT80" i="5" l="1" a="1"/>
  <c r="AT80" i="5" s="1"/>
  <c r="AV79" i="5"/>
  <c r="AU79" i="5"/>
  <c r="AT81" i="5" l="1" a="1"/>
  <c r="AT81" i="5" s="1"/>
  <c r="AV80" i="5"/>
  <c r="AU80" i="5"/>
  <c r="AT82" i="5" l="1" a="1"/>
  <c r="AT82" i="5" s="1"/>
  <c r="AV81" i="5"/>
  <c r="AU81" i="5"/>
  <c r="AT83" i="5" l="1" a="1"/>
  <c r="AT83" i="5" s="1"/>
  <c r="AV82" i="5"/>
  <c r="AU82" i="5"/>
  <c r="AT84" i="5" l="1" a="1"/>
  <c r="AT84" i="5" s="1"/>
  <c r="AV83" i="5"/>
  <c r="AU83" i="5"/>
  <c r="AT85" i="5" l="1" a="1"/>
  <c r="AT85" i="5" s="1"/>
  <c r="AV84" i="5"/>
  <c r="AU84" i="5"/>
  <c r="AT86" i="5" l="1" a="1"/>
  <c r="AT86" i="5" s="1"/>
  <c r="AV85" i="5"/>
  <c r="AU85" i="5"/>
  <c r="AT87" i="5" l="1" a="1"/>
  <c r="AT87" i="5" s="1"/>
  <c r="AV86" i="5"/>
  <c r="AU86" i="5"/>
  <c r="AT88" i="5" l="1" a="1"/>
  <c r="AT88" i="5" s="1"/>
  <c r="AV87" i="5"/>
  <c r="AU87" i="5"/>
  <c r="AT89" i="5" l="1" a="1"/>
  <c r="AT89" i="5" s="1"/>
  <c r="AV88" i="5"/>
  <c r="AU88" i="5"/>
  <c r="AT90" i="5" l="1" a="1"/>
  <c r="AT90" i="5" s="1"/>
  <c r="AV89" i="5"/>
  <c r="AU89" i="5"/>
  <c r="AT91" i="5" l="1" a="1"/>
  <c r="AT91" i="5" s="1"/>
  <c r="AV90" i="5"/>
  <c r="AU90" i="5"/>
  <c r="AT92" i="5" l="1" a="1"/>
  <c r="AT92" i="5" s="1"/>
  <c r="AV91" i="5"/>
  <c r="AU91" i="5"/>
  <c r="AV92" i="5" l="1"/>
  <c r="AU9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7" authorId="0" shapeId="0" xr:uid="{7185A4EB-8634-4719-876F-E302ED1D7794}">
      <text>
        <r>
          <rPr>
            <b/>
            <sz val="9"/>
            <color indexed="81"/>
            <rFont val="Tahoma"/>
            <family val="2"/>
          </rPr>
          <t>Author:</t>
        </r>
        <r>
          <rPr>
            <sz val="9"/>
            <color indexed="81"/>
            <rFont val="Tahoma"/>
            <family val="2"/>
          </rPr>
          <t xml:space="preserve">
This is the amount of time the critical load could be lost without unacceptable interruption to the critical function. There are two components to this:
1) the duration of time for which a critical function may persist without the critical load, and
2) the site’s tolerance for the loss of the critical function.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8" authorId="0" shapeId="0" xr:uid="{8577250D-7808-46EA-9890-6489EF32547F}">
      <text>
        <r>
          <rPr>
            <b/>
            <sz val="9"/>
            <color indexed="81"/>
            <rFont val="Tahoma"/>
            <family val="2"/>
          </rPr>
          <t>Author:</t>
        </r>
        <r>
          <rPr>
            <sz val="9"/>
            <color indexed="81"/>
            <rFont val="Tahoma"/>
            <family val="2"/>
          </rPr>
          <t xml:space="preserve">
This aligns with the duration used in the TRN.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<sst xmlns="http://schemas.openxmlformats.org/spreadsheetml/2006/main" count="2485" uniqueCount="347">
  <si>
    <t>Input cell</t>
  </si>
  <si>
    <t>Non-input cell</t>
  </si>
  <si>
    <t>1. Site Details</t>
  </si>
  <si>
    <t>2. Critical Functions</t>
  </si>
  <si>
    <t>3. Facilities</t>
  </si>
  <si>
    <t>4. Facilities - Map to Critical Functions</t>
  </si>
  <si>
    <t>Enter your site’s 5-digit zip code. Additionally, specify whether your site is prone to flooding. These inputs help the TRN Lite identify potential natural hazards based on your site’s location.</t>
  </si>
  <si>
    <t xml:space="preserve">For each critical function previously entered, enter the facilities that house the function. Each facility should have a unique name.  </t>
  </si>
  <si>
    <t>Zip code</t>
  </si>
  <si>
    <t>Is the site in a location that has the potential to experience flooding?</t>
  </si>
  <si>
    <t>Critical Function ID</t>
  </si>
  <si>
    <t>Critical Function</t>
  </si>
  <si>
    <t>Weighting Factor</t>
  </si>
  <si>
    <t>Facility ID</t>
  </si>
  <si>
    <t>Facility</t>
  </si>
  <si>
    <t>Yes</t>
  </si>
  <si>
    <t>Enables</t>
  </si>
  <si>
    <t>---</t>
  </si>
  <si>
    <t>5. Critical Loads</t>
  </si>
  <si>
    <t>(HIDE COL)</t>
  </si>
  <si>
    <t>Critical Load ID</t>
  </si>
  <si>
    <t>Critical Load</t>
  </si>
  <si>
    <t>Tolerable Outage Duration (TOD) (hrs)</t>
  </si>
  <si>
    <t>Requires electricity?</t>
  </si>
  <si>
    <t>Requires natural gas?</t>
  </si>
  <si>
    <t>Requires water?</t>
  </si>
  <si>
    <t>No</t>
  </si>
  <si>
    <t>Capability to restore function without critical load(s)?</t>
  </si>
  <si>
    <t>How long does it take to initiate the capability? (hrs)</t>
  </si>
  <si>
    <t xml:space="preserve">Has the site documented AND exercised the function restoration capability? </t>
  </si>
  <si>
    <t>Reliability</t>
  </si>
  <si>
    <t>Start-Up</t>
  </si>
  <si>
    <t>Time to Initiate (hrs)</t>
  </si>
  <si>
    <t>Estimated Run Time (hrs)</t>
  </si>
  <si>
    <t>Supported Supply Type</t>
  </si>
  <si>
    <t>Are written schedules and procedures in place and followed for the preventive maintenance and testing of the equipment?</t>
  </si>
  <si>
    <t>Is there documentation of performance of preventive maintenance and testing, and documentation of observations associated with these activities?</t>
  </si>
  <si>
    <t>Electricity</t>
  </si>
  <si>
    <t>Water</t>
  </si>
  <si>
    <t>Recommend applying filter, to exclude blanks for critical loads.</t>
  </si>
  <si>
    <t>Supply Type</t>
  </si>
  <si>
    <t>None</t>
  </si>
  <si>
    <t>Valid combinations</t>
  </si>
  <si>
    <t>Distinct, non-blank record #s</t>
  </si>
  <si>
    <t>Derivation of concatenated list of facilities supporting/enabling each critical function</t>
  </si>
  <si>
    <t>Concatenation process</t>
  </si>
  <si>
    <t>Final concatenation</t>
  </si>
  <si>
    <t>Derivation of concatenated list of critical loads supporting/enabling each critical function</t>
  </si>
  <si>
    <t>Record #</t>
  </si>
  <si>
    <t>Natural Gas</t>
  </si>
  <si>
    <t>Frequency categories</t>
  </si>
  <si>
    <t>Frequencies</t>
  </si>
  <si>
    <t>Cell reference of first cell</t>
  </si>
  <si>
    <t>- not included in evaluation -</t>
  </si>
  <si>
    <t>First unpopulated row (if any)</t>
  </si>
  <si>
    <t>Almost certain (3 times/year)</t>
  </si>
  <si>
    <t>Cell reference of last populated cell</t>
  </si>
  <si>
    <t>Likely (once a year)</t>
  </si>
  <si>
    <t>Range of populated cells (assumes user enters sequentially)</t>
  </si>
  <si>
    <t>Anticipated (1 in 10 years)</t>
  </si>
  <si>
    <t>Using following formula format in data validation will provide only non-blank entries:</t>
  </si>
  <si>
    <t>Unlikely (1 in 100 years)</t>
  </si>
  <si>
    <t>=INDIRECT("'Supporting calcs'!"&amp;('Supporting calcs'!$BC$6))</t>
  </si>
  <si>
    <t>Extremely unlikely (1 in 1,000 years)</t>
  </si>
  <si>
    <t>=INDIRECT("'Supporting calcs'!"&amp;('Supporting calcs'!$G$7))</t>
  </si>
  <si>
    <t>=INDIRECT("'Supporting calcs'!"&amp;('Supporting calcs'!$U$7))</t>
  </si>
  <si>
    <t>Disruption duration categories</t>
  </si>
  <si>
    <t>1 hour</t>
  </si>
  <si>
    <t>1 day</t>
  </si>
  <si>
    <t>1 week</t>
  </si>
  <si>
    <t>1 month</t>
  </si>
  <si>
    <t>6 months</t>
  </si>
  <si>
    <t>=INDIRECT("'Supporting calcs'!"&amp;('Supporting calcs'!$BC$15))</t>
  </si>
  <si>
    <t>Facilities Enabling Functions</t>
  </si>
  <si>
    <t>=INDIRECT("'Supporting calcs'!"&amp;('Supporting calcs'!$BC$24))</t>
  </si>
  <si>
    <t>Hazard ID</t>
  </si>
  <si>
    <t>Hazard</t>
  </si>
  <si>
    <t>Affected Supply</t>
  </si>
  <si>
    <t>Outage Duration</t>
  </si>
  <si>
    <t>Frequency</t>
  </si>
  <si>
    <t>(HIDE)</t>
  </si>
  <si>
    <t>Dual-Impact Hazard ID</t>
  </si>
  <si>
    <t>Critical Load(s)</t>
  </si>
  <si>
    <t>Electricity Outage Duration</t>
  </si>
  <si>
    <t>Natural Gas Outage Duration</t>
  </si>
  <si>
    <t>N/A</t>
  </si>
  <si>
    <t>Version</t>
  </si>
  <si>
    <t>Site-Wide</t>
  </si>
  <si>
    <t>Detail-CL</t>
  </si>
  <si>
    <t>Disrupt-GH</t>
  </si>
  <si>
    <t>Sheet name</t>
  </si>
  <si>
    <t>Site-Wide Information</t>
  </si>
  <si>
    <t>Site Details, Critical Functions, Facilities, Map to Critical Functions</t>
  </si>
  <si>
    <t>Detailed Information</t>
  </si>
  <si>
    <t>Disruptions</t>
  </si>
  <si>
    <t>Critical Loads</t>
  </si>
  <si>
    <t>Map to Critical Loads</t>
  </si>
  <si>
    <t>Grouped Hazards</t>
  </si>
  <si>
    <t>Dual-Impact Hazards</t>
  </si>
  <si>
    <t>TRN Lite section</t>
  </si>
  <si>
    <t>TRN Lite sub-section(s)</t>
  </si>
  <si>
    <t>HIDE ENTIRE SHEET</t>
  </si>
  <si>
    <t>Disrupt-DIH</t>
  </si>
  <si>
    <t>Detail-MapCL</t>
  </si>
  <si>
    <t>Affects electricity?</t>
  </si>
  <si>
    <t>Affects natural gas?</t>
  </si>
  <si>
    <t>Affects water?</t>
  </si>
  <si>
    <t>Potential Affected Supply</t>
  </si>
  <si>
    <t>This spreadsheet may be used to collect all necessary inputs for a TRN Lite resilience assessment. After populating this spreadsheet, it can be uploaded to the TRN Lite's website, which will provide opportunity for further editing of inputs, and review of outputs, including risk drivers and suggested resilience solutions.</t>
  </si>
  <si>
    <r>
      <rPr>
        <b/>
        <i/>
        <sz val="11"/>
        <color theme="1"/>
        <rFont val="Calibri"/>
        <family val="2"/>
        <scheme val="minor"/>
      </rPr>
      <t>The green-tabbed data input sheets in this file should be filled out sequentially, from left to right when viewing the sheet tabs.</t>
    </r>
    <r>
      <rPr>
        <sz val="11"/>
        <color theme="1"/>
        <rFont val="Calibri"/>
        <family val="2"/>
        <scheme val="minor"/>
      </rPr>
      <t xml:space="preserve"> It's not a problem to return to an earlier sheet (i.e., to the left of your current sheet) to add or revise entries, but it's important to then review later sheets for any resulting necessary revisions. Sheet-specific instructions are included on each sheet.</t>
    </r>
  </si>
  <si>
    <t>Below is a table conveying the relationship between the sheets and the various TRN Lite sections and sub-sections.</t>
  </si>
  <si>
    <t>Dual-Impact Hazard</t>
  </si>
  <si>
    <t>(column used to test for stale drop-down data)</t>
  </si>
  <si>
    <t>Each sheet uses the following cell fill colors to differentiate input and non-input cells.</t>
  </si>
  <si>
    <t>Data Entry Error Notifications</t>
  </si>
  <si>
    <t>TRN Lite Input Data Template</t>
  </si>
  <si>
    <t>Defining data validation for key process reference flexibly, such that it only contains populated and distinct records (don't want blanks or repeated values to appear in drop-downs)</t>
  </si>
  <si>
    <t>Durations (hours)</t>
  </si>
  <si>
    <t>PNNL-SA-195863</t>
  </si>
  <si>
    <t>Non-blank facilities</t>
  </si>
  <si>
    <t>Derivation of non-blank facilities for facility drop-down</t>
  </si>
  <si>
    <t>Derivation of non-blank critical functions for critical function drop-down</t>
  </si>
  <si>
    <t>Defining data validation for facility reference flexibly, such that it only contains populated records (don't want blanks values to appear in drop-downs)</t>
  </si>
  <si>
    <t>Non-blank critical functions</t>
  </si>
  <si>
    <t>Facilities Associated with Critical Load</t>
  </si>
  <si>
    <t>Critical Loads Associated with Facility</t>
  </si>
  <si>
    <t>THESE COLUMNS NO LONGER USED</t>
  </si>
  <si>
    <t>Critical Load Type</t>
  </si>
  <si>
    <t>Equipment, Asset, or System</t>
  </si>
  <si>
    <t>Building</t>
  </si>
  <si>
    <t>If manual start-up of the load redundancy is required, is it supported by written, up-to-date procedures, and are these procedures trained upon with documentation of completion of the training?</t>
  </si>
  <si>
    <t>For each load redundancy, read each question in Row 7 and select "Yes" or "No" in the two columns. Responses will be disabled where questions are not applicable, based on previous responses.</t>
  </si>
  <si>
    <t>Establish a list of critical loads, or the specific equipment, assets or systems (or potentially in some cases, buildings) required to sustain critical functions. Enter a unique name for each into Column B. In Column C, specify the type of critical load. In Column D, select which critical function is served by that load. In Columns E, F, and G, denote which resources the critical load uses. In Column H, enter the tolerable outage duration (TOD). The TOD is the amount of time the critical load could be lost without unacceptable interruption to the critical function. </t>
  </si>
  <si>
    <t>In columns I through R, for each critical load, select the facilities with which it is associated. You may select a subset of or all of the facilities that support the function served by the load. For each critical load, only facilities supporting the function served by the load are available for selection.</t>
  </si>
  <si>
    <t>Load Redundancy Name</t>
  </si>
  <si>
    <t>Load Redundancy?</t>
  </si>
  <si>
    <t>8. Supply Redundancies</t>
  </si>
  <si>
    <t>9. Map to Critical Loads</t>
  </si>
  <si>
    <t>10. Grouped Hazards</t>
  </si>
  <si>
    <t>11. Dual-Impact Hazards</t>
  </si>
  <si>
    <t>12. Map to Supply Redundancies</t>
  </si>
  <si>
    <t xml:space="preserve">Denote whether each supply redundancy is designed to withstand the dual-impact hazards below. </t>
  </si>
  <si>
    <t>For each supply redundancy, read each question in Row 7 and select "Yes" or "No" in this and subsequent columns. Some responses will be disabled, where questions are not applicable, based on previous responses.</t>
  </si>
  <si>
    <t>Is the equipment in the supply redundancy part of a preventive maintenance program?</t>
  </si>
  <si>
    <t>Is the supply redundancy configured to automatically start upon disruption of the primary supply system?</t>
  </si>
  <si>
    <t>If manual start-up of the supply redundancy is required, is it supported by written, up-to-date procedures, and are these procedures trained upon with documentation of completion of the training?</t>
  </si>
  <si>
    <t>First Supply Redundancy</t>
  </si>
  <si>
    <t>Second Supply Redundancy</t>
  </si>
  <si>
    <t>(data validation column - tests for same first and second supply redundancies)</t>
  </si>
  <si>
    <t>(data validation column - tests for 2nd supply redundancy when "None" in 1st)</t>
  </si>
  <si>
    <t>First Supply Redundancy ID</t>
  </si>
  <si>
    <t>Second Supply Redundancy ID</t>
  </si>
  <si>
    <t>Supply Redundancy ID</t>
  </si>
  <si>
    <t>Supply Redundancy</t>
  </si>
  <si>
    <t>SRMtCL Record #</t>
  </si>
  <si>
    <t>HMtSR Record #</t>
  </si>
  <si>
    <t>Recommend applying filter, to exclude blanks for supply redundancies.</t>
  </si>
  <si>
    <t>Supply redundancy can withstand hazard?</t>
  </si>
  <si>
    <t>Supply Redundancies</t>
  </si>
  <si>
    <t>Non-blank elec supply redundancies</t>
  </si>
  <si>
    <t>Non-blank NG supply redundancies</t>
  </si>
  <si>
    <t>Non-blank water supply redundancies</t>
  </si>
  <si>
    <t>Load Failure ID</t>
  </si>
  <si>
    <t>13. Load Failures</t>
  </si>
  <si>
    <t>Critical Load Applicability</t>
  </si>
  <si>
    <t>Load Failure Frequencies</t>
  </si>
  <si>
    <t>Once per month</t>
  </si>
  <si>
    <t>Four times per year</t>
  </si>
  <si>
    <t>Two times per year</t>
  </si>
  <si>
    <t>Once per year</t>
  </si>
  <si>
    <t>Once every 2 years</t>
  </si>
  <si>
    <t>Once every 5 years</t>
  </si>
  <si>
    <t>Once every 10 years</t>
  </si>
  <si>
    <t>Once every 20 years</t>
  </si>
  <si>
    <t>Corresponds to…</t>
  </si>
  <si>
    <t>hours</t>
  </si>
  <si>
    <t>Diagnose &amp; Repair in Same Visit?</t>
  </si>
  <si>
    <t>Technician Availability</t>
  </si>
  <si>
    <t>Parts Availability</t>
  </si>
  <si>
    <t>Repair Complexity</t>
  </si>
  <si>
    <t>annual frequency</t>
  </si>
  <si>
    <t>Diagnosis by On-site Personnel?</t>
  </si>
  <si>
    <t>Select critical loads to which each failure scenario apply. Failure scenarios may be assigned only to critical loads defined as equipment, assets, or systems.</t>
  </si>
  <si>
    <r>
      <t>On some sheets (</t>
    </r>
    <r>
      <rPr>
        <i/>
        <sz val="11"/>
        <color theme="1"/>
        <rFont val="Calibri"/>
        <family val="2"/>
        <scheme val="minor"/>
      </rPr>
      <t>Detail-MapCL, Disrupt-MapSR</t>
    </r>
    <r>
      <rPr>
        <sz val="11"/>
        <color theme="1"/>
        <rFont val="Calibri"/>
        <family val="2"/>
        <scheme val="minor"/>
      </rPr>
      <t xml:space="preserve">) it may be useful to employ Excel's row-filtering capability, to only show rows relevant to your particular situation. Notes are included on those sheets that call attention to the specific columns to be filtered.* </t>
    </r>
  </si>
  <si>
    <r>
      <t xml:space="preserve">* Below is a screen capture of row-filtering on the </t>
    </r>
    <r>
      <rPr>
        <i/>
        <sz val="11"/>
        <color theme="1"/>
        <rFont val="Calibri"/>
        <family val="2"/>
        <scheme val="minor"/>
      </rPr>
      <t>Disrupt-MapSR</t>
    </r>
    <r>
      <rPr>
        <sz val="11"/>
        <color theme="1"/>
        <rFont val="Calibri"/>
        <family val="2"/>
        <scheme val="minor"/>
      </rPr>
      <t xml:space="preserve"> sheet. To access the filtering menu on a relevant sheet, click the down arrow (highlighted in the image) in the column header. In this case it is being used to filter out rows without entries (i.e., having "blank" values) for redundant systems. Unchecking the "(Blanks)" entry, and then clicking "OK," filters out those "blank" records in that particular column. The filtering can easily be removed and re-applied, which may be necessary if additional inputs are added on prior sheets.</t>
    </r>
  </si>
  <si>
    <t>Detail-LR</t>
  </si>
  <si>
    <t>Detail-SR</t>
  </si>
  <si>
    <t>Disrupt-MapSR</t>
  </si>
  <si>
    <t>Disrupt-LF</t>
  </si>
  <si>
    <t>Function Restoration</t>
  </si>
  <si>
    <t>7. Function Restoration</t>
  </si>
  <si>
    <t>Detail-FR</t>
  </si>
  <si>
    <t>Load Failures</t>
  </si>
  <si>
    <t>Map to Supply Redundancies</t>
  </si>
  <si>
    <t>6. Load Redundancies</t>
  </si>
  <si>
    <t>Load Redundancies</t>
  </si>
  <si>
    <r>
      <t>SR-X</t>
    </r>
    <r>
      <rPr>
        <b/>
        <vertAlign val="subscript"/>
        <sz val="11"/>
        <rFont val="Calibri"/>
        <family val="2"/>
        <scheme val="minor"/>
      </rPr>
      <t>2</t>
    </r>
  </si>
  <si>
    <r>
      <t>LR-X</t>
    </r>
    <r>
      <rPr>
        <b/>
        <vertAlign val="subscript"/>
        <sz val="11"/>
        <rFont val="Calibri"/>
        <family val="2"/>
        <scheme val="minor"/>
      </rPr>
      <t>2</t>
    </r>
  </si>
  <si>
    <r>
      <t>LR-X</t>
    </r>
    <r>
      <rPr>
        <b/>
        <vertAlign val="subscript"/>
        <sz val="11"/>
        <rFont val="Calibri"/>
        <family val="2"/>
        <scheme val="minor"/>
      </rPr>
      <t>3</t>
    </r>
  </si>
  <si>
    <r>
      <t>SR-X</t>
    </r>
    <r>
      <rPr>
        <b/>
        <vertAlign val="subscript"/>
        <sz val="11"/>
        <rFont val="Calibri"/>
        <family val="2"/>
        <scheme val="minor"/>
      </rPr>
      <t>1</t>
    </r>
  </si>
  <si>
    <r>
      <t>SR-X</t>
    </r>
    <r>
      <rPr>
        <b/>
        <vertAlign val="subscript"/>
        <sz val="11"/>
        <rFont val="Calibri"/>
        <family val="2"/>
        <scheme val="minor"/>
      </rPr>
      <t>3</t>
    </r>
  </si>
  <si>
    <t>Vulnerability-supporting calculation</t>
  </si>
  <si>
    <r>
      <t>SR-X</t>
    </r>
    <r>
      <rPr>
        <b/>
        <vertAlign val="subscript"/>
        <sz val="11"/>
        <rFont val="Calibri"/>
        <family val="2"/>
        <scheme val="minor"/>
      </rPr>
      <t>4</t>
    </r>
  </si>
  <si>
    <t>Frequency (numeric)</t>
  </si>
  <si>
    <t>Frequency (numerical)</t>
  </si>
  <si>
    <t>Electricity Outage Duration (hours)</t>
  </si>
  <si>
    <t>Natural Gas Outage Duration (hours)</t>
  </si>
  <si>
    <t>Water Outage Duration (hours)</t>
  </si>
  <si>
    <t>Outage Duration (hours)</t>
  </si>
  <si>
    <t>GH1</t>
  </si>
  <si>
    <t>GH2</t>
  </si>
  <si>
    <t>GH3</t>
  </si>
  <si>
    <t>GH4</t>
  </si>
  <si>
    <t>GH5</t>
  </si>
  <si>
    <t>GH6</t>
  </si>
  <si>
    <t>GH7</t>
  </si>
  <si>
    <t>GH8</t>
  </si>
  <si>
    <t>GH9</t>
  </si>
  <si>
    <t>GH10</t>
  </si>
  <si>
    <t>GH11</t>
  </si>
  <si>
    <t>GH12</t>
  </si>
  <si>
    <t>GH13</t>
  </si>
  <si>
    <t>GH14</t>
  </si>
  <si>
    <t>GH15</t>
  </si>
  <si>
    <t>D1</t>
  </si>
  <si>
    <t>D2</t>
  </si>
  <si>
    <t>D3</t>
  </si>
  <si>
    <t>D4</t>
  </si>
  <si>
    <t>D5</t>
  </si>
  <si>
    <t>D6</t>
  </si>
  <si>
    <t>D7</t>
  </si>
  <si>
    <t>D8</t>
  </si>
  <si>
    <t>D9</t>
  </si>
  <si>
    <t>D10</t>
  </si>
  <si>
    <t>D11</t>
  </si>
  <si>
    <t>D12</t>
  </si>
  <si>
    <t>D13</t>
  </si>
  <si>
    <t>D14</t>
  </si>
  <si>
    <t>D15</t>
  </si>
  <si>
    <t>TO BE HIDDEN</t>
  </si>
  <si>
    <t>TR = transformed</t>
  </si>
  <si>
    <t>Fuel-Specific Dual-Impact Hazard ID</t>
  </si>
  <si>
    <t>a</t>
  </si>
  <si>
    <t>b</t>
  </si>
  <si>
    <t>c</t>
  </si>
  <si>
    <t>Supply Differentiator</t>
  </si>
  <si>
    <t>D1a</t>
  </si>
  <si>
    <t>D2a</t>
  </si>
  <si>
    <t>D3a</t>
  </si>
  <si>
    <t>D4a</t>
  </si>
  <si>
    <t>D5a</t>
  </si>
  <si>
    <t>D6a</t>
  </si>
  <si>
    <t>D7a</t>
  </si>
  <si>
    <t>D8a</t>
  </si>
  <si>
    <t>D9a</t>
  </si>
  <si>
    <t>D10a</t>
  </si>
  <si>
    <t>D11a</t>
  </si>
  <si>
    <t>D12a</t>
  </si>
  <si>
    <t>D13a</t>
  </si>
  <si>
    <t>D14a</t>
  </si>
  <si>
    <t>D15a</t>
  </si>
  <si>
    <t>D1b</t>
  </si>
  <si>
    <t>D2b</t>
  </si>
  <si>
    <t>D3b</t>
  </si>
  <si>
    <t>D4b</t>
  </si>
  <si>
    <t>D5b</t>
  </si>
  <si>
    <t>D6b</t>
  </si>
  <si>
    <t>D7b</t>
  </si>
  <si>
    <t>D8b</t>
  </si>
  <si>
    <t>D9b</t>
  </si>
  <si>
    <t>D10b</t>
  </si>
  <si>
    <t>D11b</t>
  </si>
  <si>
    <t>D12b</t>
  </si>
  <si>
    <t>D13b</t>
  </si>
  <si>
    <t>D14b</t>
  </si>
  <si>
    <t>D15b</t>
  </si>
  <si>
    <t>D1c</t>
  </si>
  <si>
    <t>D2c</t>
  </si>
  <si>
    <t>D3c</t>
  </si>
  <si>
    <t>D4c</t>
  </si>
  <si>
    <t>D5c</t>
  </si>
  <si>
    <t>D6c</t>
  </si>
  <si>
    <t>D7c</t>
  </si>
  <si>
    <t>D8c</t>
  </si>
  <si>
    <t>D9c</t>
  </si>
  <si>
    <t>D10c</t>
  </si>
  <si>
    <t>D11c</t>
  </si>
  <si>
    <t>D12c</t>
  </si>
  <si>
    <t>D13c</t>
  </si>
  <si>
    <t>D14c</t>
  </si>
  <si>
    <t>D15c</t>
  </si>
  <si>
    <t>Water Outage Duration</t>
  </si>
  <si>
    <t>Column Reference</t>
  </si>
  <si>
    <t>Develop a list of critical functions at your site. Ensure each critical function has a unique name. You may leave cells blank in Column E if you do not need them. There is no requirement to have 10 critical functions and many sites have fewer. Each critical function must have a weighting factor, which helps to establish each function’s relative criticality, or importance. Critical functions with the same relative importance should have the same weighting factor.</t>
  </si>
  <si>
    <t xml:space="preserve">For each previously entered critical function, indicate which facility/facilities enable (i.e., support) that function. If a critical function is enabled by multiple facilities, more than one facility may be selected. </t>
  </si>
  <si>
    <t>These columns are used to determine if a given line's critical function supports a facility; 1 means it does. These are used to drive some conditional formatting in columns I through R. In those columns a user chooses the subset of function-supporting facilities that are associated with a critical load.</t>
  </si>
  <si>
    <t xml:space="preserve">Record any load redundancies, which are the duplicative equipment, assets, or systems available to provide the critical load’s functionality in the event of failure. Redundancy for buildings is not considered in the TRN Lite, as having an unused duplicate building is highly unlikely. For critical loads of other types, the redundancy must not already be in use for other purposes and must be pre-installed and/or pre-configured to take over for the critical load. If the critical load is defined as a group of units of the same piece of equipment, the redundancy must be capable of fully replacing at least one of the units within the grouped critical load. Each redundancy should have a unique name in Column E. Enter the time to initiate operation in Column F. </t>
  </si>
  <si>
    <t>Is the load redundancy configured to automatically start upon failure of the critical load?</t>
  </si>
  <si>
    <t>Record whether the capability exists to restore each critical function without their critical load(s). If a critical function can be restored without the critical load, record the time to initiate restoration in Column E. Select "Yes" in Column F if the site has documented and exercised this capability.</t>
  </si>
  <si>
    <t>Probabilty the function restoration capability will succeed</t>
  </si>
  <si>
    <t xml:space="preserve">Does the site have any supply redundancies for energy or water? Each supply redundancy should have a unique name in Column B. Enter the time to initiate operation in Column C and the estimated run time in Column D. Select the supply type it supports from the list in Column E. </t>
  </si>
  <si>
    <t>The TRN Lite refers to first and second supply redundancies to account for loads with two layers of redundancy as a way to manage risk (e.g., a battery energy storage system and a generator). These supply redundancies are modeled as independent with the second supply redundancy only being used if the first supply redundancy fails to start. For each critical load, identify the supply redundancies currently supporting that load via the dropdown menus in Column E (the “First Supply Redundancy”) and Column F (“Second Supply Redundancy”). If a specific critical load is not supported by a supply redundancy, select “None.”</t>
  </si>
  <si>
    <t xml:space="preserve">Think about the various ways that each critical load could fail, leading to a disruption. There may be a range of failure scenarios (i.e., different combinations of failure frequencies and disruption durations) associated with different critical loads. Failure scenarios should focus on failures inherent to characteristics of the equipment, asset, or system rather than failures resulting from externally initiated, discrete events (e.g., earthquakes, high winds). These externally initiated events may also cause energy/water outages, so including them in failure scenarios may lead to overestimating risk. Enter a unique failure scenario name in Column B, and provide an estimated failure frequency for each scenario in Column C. In the section beginning in Column P, assign failure scenarios to specific critical loads. Failure scenarios may be assigned only to critical loads defined as equipment, assets, or systems. </t>
  </si>
  <si>
    <t xml:space="preserve">Characterize generic outages of the primary energy and/or water supplies at your site. Such “grouped” hazards in the TRN Lite capture outages from any cause, as long as the hazards wouldn’t also have the potential to damage on-site assets (i.e., supply redundancies). For each supply type, review the provided outage duration and select the anticipated frequency with which you would expect to see such an outage. </t>
  </si>
  <si>
    <r>
      <t xml:space="preserve">Consider specific hazards or threats that may cause outages to the primary energy and/or water supplies at your site while also damaging on-site assets (i.e., supply redundancies). Specify a unique name for each dual-impact hazard, estimate the frequency with which the hazard is expected occur, and estimate how long each supply type will be unavailable (select "N/A" if a supply type will be unaffected). </t>
    </r>
    <r>
      <rPr>
        <b/>
        <i/>
        <sz val="11"/>
        <color theme="1"/>
        <rFont val="Calibri"/>
        <family val="2"/>
        <scheme val="minor"/>
      </rPr>
      <t>Note that the TRN Lite includes a “Select Potential Hazard” tool that provides anticipated frequencies of natural hazards in your site’s county; it may be easier to generate this data within the TRN Lite as a result.</t>
    </r>
  </si>
  <si>
    <t>Failure Characteristics</t>
  </si>
  <si>
    <t>Expected repair/replacement complexity</t>
  </si>
  <si>
    <t>Typical technician availability</t>
  </si>
  <si>
    <t>Diagnosis and repair/replacement can occur in the same technician visit</t>
  </si>
  <si>
    <t>On-site personnel can perform the diagnosis that a repair/replacement is needed</t>
  </si>
  <si>
    <t>Answer the questions in Columns D through O to derive estimated disruption durations (reported in Column C) for each failure scenario.</t>
  </si>
  <si>
    <t>Availability of Labor and Materials</t>
  </si>
  <si>
    <t>Institutional Factors</t>
  </si>
  <si>
    <t>Load Failure Scenario</t>
  </si>
  <si>
    <t>Required time for approvals</t>
  </si>
  <si>
    <t>Failure repair vs. replacement</t>
  </si>
  <si>
    <t>Is repairable</t>
  </si>
  <si>
    <t>Requires replacement</t>
  </si>
  <si>
    <t>Failure:</t>
  </si>
  <si>
    <t>True</t>
  </si>
  <si>
    <t>False</t>
  </si>
  <si>
    <t>Failure Frequency</t>
  </si>
  <si>
    <t>Estimated Disruption Duration (hrs)</t>
  </si>
  <si>
    <t>Complexity (hrs)</t>
  </si>
  <si>
    <t>Technician availabillity (hrs)</t>
  </si>
  <si>
    <t>Parts availability (hrs)</t>
  </si>
  <si>
    <t>Approval time (hrs)</t>
  </si>
  <si>
    <t>None (0h)</t>
  </si>
  <si>
    <t>Medium (2wk – 2mo)</t>
  </si>
  <si>
    <t>High (2 – 6mo)</t>
  </si>
  <si>
    <t>High (1 – 3d)</t>
  </si>
  <si>
    <t>Medium (3 – 7d)</t>
  </si>
  <si>
    <t>Low (1 – 2wk)</t>
  </si>
  <si>
    <t>N/A or On-site (0h)</t>
  </si>
  <si>
    <t>Low (&lt; 8h)</t>
  </si>
  <si>
    <t>Medium (8h – 3d)</t>
  </si>
  <si>
    <t>High (3 – 7d)</t>
  </si>
  <si>
    <t>Typical parts/replacement availability</t>
  </si>
  <si>
    <t>Required Time for Approvals</t>
  </si>
  <si>
    <t>Very Low (&lt; 1wk)</t>
  </si>
  <si>
    <t>Very High (&gt; 6mo)</t>
  </si>
  <si>
    <t>Local (&lt; 12h)</t>
  </si>
  <si>
    <t>Very High (12h – 3d)</t>
  </si>
  <si>
    <t>Very Low (&gt; 6mo)</t>
  </si>
  <si>
    <t>Medium (1wk – 1mo)</t>
  </si>
  <si>
    <t>Low (1 – 6mo)</t>
  </si>
  <si>
    <t>On-site (0 – 8h)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</si>
</sst>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17" x14ac:knownFonts="1">
    <font>
      <sz val="11"/>
      <color theme="1"/>
      <name val="Calibri"/>
      <family val="2"/>
      <scheme val="minor"/>
    </font>
    <font>
      <b/>
      <sz val="11"/>
      <color theme="1"/>
      <name val="Calibri"/>
      <family val="2"/>
      <scheme val="minor"/>
    </font>
    <font>
      <b/>
      <sz val="14"/>
      <color theme="1"/>
      <name val="Calibri"/>
      <family val="2"/>
      <scheme val="minor"/>
    </font>
    <font>
      <b/>
      <sz val="11"/>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i/>
      <sz val="11"/>
      <color theme="1"/>
      <name val="Calibri"/>
      <family val="2"/>
      <scheme val="minor"/>
    </font>
    <font>
      <i/>
      <sz val="11"/>
      <name val="Calibri"/>
      <family val="2"/>
      <scheme val="minor"/>
    </font>
    <font>
      <b/>
      <i/>
      <sz val="11"/>
      <color theme="1"/>
      <name val="Calibri"/>
      <family val="2"/>
      <scheme val="minor"/>
    </font>
    <font>
      <u/>
      <sz val="11"/>
      <color theme="10"/>
      <name val="Calibri"/>
      <family val="2"/>
      <scheme val="minor"/>
    </font>
    <font>
      <i/>
      <sz val="11"/>
      <color rgb="FFFF0000"/>
      <name val="Calibri"/>
      <family val="2"/>
      <scheme val="minor"/>
    </font>
    <font>
      <sz val="11"/>
      <color theme="0"/>
      <name val="Calibri"/>
      <family val="2"/>
      <scheme val="minor"/>
    </font>
    <font>
      <sz val="11"/>
      <color theme="1"/>
      <name val="Calibri"/>
      <family val="2"/>
      <scheme val="minor"/>
    </font>
    <font>
      <b/>
      <vertAlign val="subscript"/>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top/>
      <bottom style="thin">
        <color auto="1"/>
      </bottom>
      <diagonal/>
    </border>
    <border>
      <left style="thin">
        <color auto="1"/>
      </left>
      <right/>
      <top/>
      <bottom style="thin">
        <color auto="1"/>
      </bottom>
      <diagonal/>
    </border>
    <border>
      <left style="thin">
        <color auto="1"/>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12" fillId="0" borderId="0" applyNumberFormat="0" applyFill="0" applyBorder="0" applyAlignment="0" applyProtection="0"/>
    <xf numFmtId="9" fontId="15" fillId="0" borderId="0" applyFont="0" applyFill="0" applyBorder="0" applyAlignment="0" applyProtection="0"/>
  </cellStyleXfs>
  <cellXfs count="109">
    <xf numFmtId="0" fontId="0" fillId="0" borderId="0" xfId="0"/>
    <xf numFmtId="0" fontId="1" fillId="0" borderId="0" xfId="0" applyFont="1"/>
    <xf numFmtId="0" fontId="0" fillId="0" borderId="1" xfId="0" applyBorder="1"/>
    <xf numFmtId="0" fontId="0" fillId="2" borderId="1" xfId="0" applyFill="1" applyBorder="1"/>
    <xf numFmtId="0" fontId="1" fillId="0" borderId="0" xfId="0" applyFont="1" applyAlignment="1">
      <alignment wrapText="1"/>
    </xf>
    <xf numFmtId="0" fontId="0" fillId="0" borderId="0" xfId="0" quotePrefix="1" applyAlignment="1">
      <alignment horizontal="left" indent="1"/>
    </xf>
    <xf numFmtId="0" fontId="5" fillId="0" borderId="0" xfId="0" applyFont="1"/>
    <xf numFmtId="0" fontId="0" fillId="0" borderId="1" xfId="0" applyBorder="1" applyAlignment="1">
      <alignment horizontal="center"/>
    </xf>
    <xf numFmtId="0" fontId="0" fillId="0" borderId="1" xfId="0" applyBorder="1" applyAlignment="1">
      <alignment wrapText="1"/>
    </xf>
    <xf numFmtId="0" fontId="6" fillId="0" borderId="0" xfId="0" applyFont="1"/>
    <xf numFmtId="0" fontId="1" fillId="0" borderId="2" xfId="0" applyFont="1" applyBorder="1"/>
    <xf numFmtId="0" fontId="0" fillId="0" borderId="0" xfId="0" quotePrefix="1"/>
    <xf numFmtId="0" fontId="3" fillId="0" borderId="0" xfId="0" applyFont="1" applyAlignment="1">
      <alignment wrapText="1"/>
    </xf>
    <xf numFmtId="0" fontId="1" fillId="0" borderId="0" xfId="0" applyFont="1" applyAlignment="1">
      <alignment horizontal="right"/>
    </xf>
    <xf numFmtId="0" fontId="1" fillId="0" borderId="5" xfId="0" applyFont="1" applyBorder="1" applyAlignment="1">
      <alignment wrapText="1"/>
    </xf>
    <xf numFmtId="0" fontId="4" fillId="0" borderId="0" xfId="0" applyFont="1"/>
    <xf numFmtId="0" fontId="0" fillId="0" borderId="3"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5" xfId="0" applyBorder="1"/>
    <xf numFmtId="0" fontId="0" fillId="0" borderId="4" xfId="0" applyBorder="1"/>
    <xf numFmtId="0" fontId="0" fillId="0" borderId="11" xfId="0" applyBorder="1"/>
    <xf numFmtId="0" fontId="3" fillId="0" borderId="10" xfId="0" applyFont="1" applyBorder="1" applyAlignment="1">
      <alignment wrapText="1"/>
    </xf>
    <xf numFmtId="0" fontId="1" fillId="0" borderId="0" xfId="0" applyFont="1" applyAlignment="1">
      <alignment horizontal="left" indent="1"/>
    </xf>
    <xf numFmtId="0" fontId="4" fillId="0" borderId="0" xfId="0" applyFont="1" applyAlignment="1">
      <alignment wrapText="1"/>
    </xf>
    <xf numFmtId="0" fontId="0" fillId="0" borderId="0" xfId="0" applyAlignment="1">
      <alignment wrapText="1"/>
    </xf>
    <xf numFmtId="0" fontId="12" fillId="0" borderId="0" xfId="1" applyAlignment="1">
      <alignment horizontal="left" indent="1"/>
    </xf>
    <xf numFmtId="0" fontId="12" fillId="0" borderId="0" xfId="1" applyAlignment="1">
      <alignment horizontal="left"/>
    </xf>
    <xf numFmtId="0" fontId="1" fillId="0" borderId="2" xfId="0" applyFont="1" applyBorder="1" applyAlignment="1">
      <alignment wrapText="1"/>
    </xf>
    <xf numFmtId="164" fontId="0" fillId="0" borderId="0" xfId="0" applyNumberFormat="1" applyAlignment="1">
      <alignment horizontal="left"/>
    </xf>
    <xf numFmtId="0" fontId="0" fillId="0" borderId="6" xfId="0" applyBorder="1"/>
    <xf numFmtId="0" fontId="0" fillId="0" borderId="1" xfId="0" applyBorder="1" applyAlignment="1" applyProtection="1">
      <alignment horizontal="center"/>
      <protection locked="0"/>
    </xf>
    <xf numFmtId="0" fontId="0" fillId="0" borderId="1" xfId="0" applyBorder="1" applyAlignment="1" applyProtection="1">
      <alignment wrapText="1"/>
      <protection locked="0"/>
    </xf>
    <xf numFmtId="0" fontId="0" fillId="3" borderId="1" xfId="0" applyFill="1"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1" xfId="0" applyBorder="1" applyAlignment="1" applyProtection="1">
      <alignment vertical="center" wrapText="1"/>
      <protection locked="0"/>
    </xf>
    <xf numFmtId="165" fontId="0" fillId="0" borderId="1" xfId="0" applyNumberFormat="1" applyBorder="1" applyProtection="1">
      <protection locked="0"/>
    </xf>
    <xf numFmtId="0" fontId="2" fillId="0" borderId="2" xfId="0" applyFont="1" applyBorder="1"/>
    <xf numFmtId="0" fontId="0" fillId="0" borderId="2" xfId="0" applyBorder="1"/>
    <xf numFmtId="0" fontId="1" fillId="0" borderId="2" xfId="0" applyFont="1" applyBorder="1" applyAlignment="1">
      <alignment horizontal="center"/>
    </xf>
    <xf numFmtId="0" fontId="2" fillId="0" borderId="0" xfId="0" applyFont="1"/>
    <xf numFmtId="0" fontId="9" fillId="0" borderId="0" xfId="0" applyFont="1" applyAlignment="1">
      <alignment wrapText="1"/>
    </xf>
    <xf numFmtId="0" fontId="9" fillId="0" borderId="0" xfId="0" applyFont="1" applyAlignment="1">
      <alignment horizontal="left" wrapText="1"/>
    </xf>
    <xf numFmtId="0" fontId="1" fillId="0" borderId="0" xfId="0" applyFont="1" applyAlignment="1">
      <alignment horizontal="center"/>
    </xf>
    <xf numFmtId="0" fontId="5"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center" wrapText="1"/>
    </xf>
    <xf numFmtId="0" fontId="1" fillId="0" borderId="0" xfId="0" applyFont="1" applyAlignment="1">
      <alignment horizontal="left"/>
    </xf>
    <xf numFmtId="0" fontId="0" fillId="2" borderId="1" xfId="0" applyFill="1" applyBorder="1" applyAlignment="1">
      <alignment horizontal="center"/>
    </xf>
    <xf numFmtId="0" fontId="0" fillId="3" borderId="0" xfId="0" applyFill="1" applyAlignment="1">
      <alignment horizontal="center"/>
    </xf>
    <xf numFmtId="0" fontId="0" fillId="2" borderId="1" xfId="0" applyFill="1" applyBorder="1" applyAlignment="1">
      <alignment wrapText="1"/>
    </xf>
    <xf numFmtId="0" fontId="13" fillId="0" borderId="0" xfId="0" applyFont="1"/>
    <xf numFmtId="0" fontId="5" fillId="0" borderId="2" xfId="0" applyFont="1" applyBorder="1" applyAlignment="1">
      <alignment horizontal="center"/>
    </xf>
    <xf numFmtId="0" fontId="1" fillId="0" borderId="3" xfId="0" applyFont="1" applyBorder="1" applyAlignment="1">
      <alignment horizontal="center"/>
    </xf>
    <xf numFmtId="0" fontId="0" fillId="0" borderId="0" xfId="0" applyAlignment="1">
      <alignment horizontal="left"/>
    </xf>
    <xf numFmtId="0" fontId="13" fillId="2" borderId="1" xfId="0" applyFont="1" applyFill="1" applyBorder="1"/>
    <xf numFmtId="0" fontId="4" fillId="0" borderId="0" xfId="0" applyFont="1" applyAlignment="1">
      <alignment horizontal="center"/>
    </xf>
    <xf numFmtId="0" fontId="1" fillId="0" borderId="3" xfId="0" applyFont="1" applyBorder="1" applyAlignment="1">
      <alignment horizontal="left" wrapText="1"/>
    </xf>
    <xf numFmtId="0" fontId="3" fillId="0" borderId="2" xfId="0" applyFont="1" applyBorder="1"/>
    <xf numFmtId="0" fontId="10" fillId="0" borderId="6" xfId="0" applyFont="1" applyBorder="1" applyAlignment="1">
      <alignment vertical="top" wrapText="1"/>
    </xf>
    <xf numFmtId="0" fontId="3" fillId="0" borderId="0" xfId="0" applyFont="1"/>
    <xf numFmtId="0" fontId="4" fillId="0" borderId="2" xfId="0" applyFont="1" applyBorder="1"/>
    <xf numFmtId="0" fontId="0" fillId="2" borderId="1" xfId="0" applyFill="1" applyBorder="1" applyAlignment="1">
      <alignment horizontal="center" wrapText="1"/>
    </xf>
    <xf numFmtId="0" fontId="5" fillId="2" borderId="1" xfId="0" applyFont="1" applyFill="1" applyBorder="1" applyAlignment="1">
      <alignment wrapText="1"/>
    </xf>
    <xf numFmtId="0" fontId="9" fillId="0" borderId="6" xfId="0" applyFont="1" applyBorder="1" applyAlignment="1">
      <alignment wrapText="1"/>
    </xf>
    <xf numFmtId="0" fontId="1" fillId="0" borderId="4" xfId="0" applyFont="1" applyBorder="1" applyAlignment="1">
      <alignment horizontal="center"/>
    </xf>
    <xf numFmtId="0" fontId="4" fillId="0" borderId="6" xfId="0" applyFont="1" applyBorder="1" applyAlignment="1">
      <alignment wrapText="1"/>
    </xf>
    <xf numFmtId="0" fontId="1" fillId="0" borderId="4" xfId="0" applyFont="1" applyBorder="1" applyAlignment="1">
      <alignment horizontal="center" wrapText="1"/>
    </xf>
    <xf numFmtId="0" fontId="1" fillId="0" borderId="3" xfId="0" applyFont="1" applyBorder="1" applyAlignment="1">
      <alignment horizontal="center" wrapText="1"/>
    </xf>
    <xf numFmtId="0" fontId="6" fillId="0" borderId="2" xfId="0" applyFont="1" applyBorder="1"/>
    <xf numFmtId="0" fontId="5" fillId="0" borderId="0" xfId="0" applyFont="1" applyAlignment="1">
      <alignment horizontal="center" wrapText="1"/>
    </xf>
    <xf numFmtId="0" fontId="13" fillId="0" borderId="6" xfId="0" applyFont="1" applyBorder="1" applyAlignment="1">
      <alignment wrapText="1"/>
    </xf>
    <xf numFmtId="0" fontId="0" fillId="0" borderId="0" xfId="0" applyAlignment="1">
      <alignment horizontal="center"/>
    </xf>
    <xf numFmtId="0" fontId="0" fillId="4" borderId="1" xfId="0" applyFill="1" applyBorder="1" applyAlignment="1">
      <alignment horizontal="center"/>
    </xf>
    <xf numFmtId="0" fontId="3" fillId="0" borderId="0" xfId="0" applyFont="1" applyAlignment="1">
      <alignment horizontal="left" wrapText="1"/>
    </xf>
    <xf numFmtId="0" fontId="4" fillId="0" borderId="0" xfId="0" applyFont="1" applyAlignment="1">
      <alignment horizontal="center" wrapText="1"/>
    </xf>
    <xf numFmtId="0" fontId="5" fillId="0" borderId="2" xfId="0" applyFont="1" applyBorder="1"/>
    <xf numFmtId="0" fontId="9" fillId="0" borderId="0" xfId="0" applyFont="1"/>
    <xf numFmtId="0" fontId="14" fillId="3" borderId="0" xfId="0" applyFont="1" applyFill="1"/>
    <xf numFmtId="0" fontId="10" fillId="0" borderId="0" xfId="0" applyFont="1" applyAlignment="1">
      <alignment horizontal="left" wrapText="1"/>
    </xf>
    <xf numFmtId="0" fontId="4" fillId="3" borderId="0" xfId="0" applyFont="1" applyFill="1" applyAlignment="1">
      <alignment wrapText="1"/>
    </xf>
    <xf numFmtId="0" fontId="4" fillId="3" borderId="0" xfId="0" applyFont="1" applyFill="1"/>
    <xf numFmtId="0" fontId="12" fillId="0" borderId="0" xfId="1" quotePrefix="1"/>
    <xf numFmtId="0" fontId="12" fillId="0" borderId="0" xfId="1" quotePrefix="1" applyAlignment="1">
      <alignment horizontal="left"/>
    </xf>
    <xf numFmtId="0" fontId="3" fillId="0" borderId="0" xfId="0" applyFont="1" applyAlignment="1">
      <alignment horizontal="center" wrapText="1"/>
    </xf>
    <xf numFmtId="0" fontId="3" fillId="0" borderId="0" xfId="0" applyFont="1" applyAlignment="1">
      <alignment horizontal="center"/>
    </xf>
    <xf numFmtId="9" fontId="0" fillId="2" borderId="1" xfId="2" applyFont="1" applyFill="1" applyBorder="1" applyAlignment="1" applyProtection="1">
      <alignment horizontal="center"/>
    </xf>
    <xf numFmtId="0" fontId="0" fillId="2" borderId="1" xfId="0" applyFill="1" applyBorder="1" applyAlignment="1">
      <alignment vertical="center" wrapText="1"/>
    </xf>
    <xf numFmtId="0" fontId="4" fillId="0" borderId="2" xfId="0" applyFont="1" applyBorder="1" applyAlignment="1">
      <alignment horizontal="center"/>
    </xf>
    <xf numFmtId="0" fontId="9" fillId="0" borderId="6" xfId="0" applyFont="1" applyBorder="1" applyAlignment="1">
      <alignment vertical="top" wrapText="1"/>
    </xf>
    <xf numFmtId="0" fontId="10" fillId="0" borderId="6" xfId="0" applyFont="1" applyBorder="1" applyAlignment="1">
      <alignment horizontal="left" vertical="top" wrapText="1"/>
    </xf>
    <xf numFmtId="0" fontId="3" fillId="0" borderId="2" xfId="0" applyFont="1" applyBorder="1" applyAlignment="1">
      <alignment wrapText="1"/>
    </xf>
    <xf numFmtId="0" fontId="0" fillId="0" borderId="0" xfId="0" applyAlignment="1" applyProtection="1">
      <alignment wrapText="1"/>
      <protection locked="0"/>
    </xf>
    <xf numFmtId="0" fontId="4" fillId="0" borderId="0" xfId="0" applyFont="1" applyAlignment="1">
      <alignment horizontal="left" wrapText="1"/>
    </xf>
    <xf numFmtId="0" fontId="0" fillId="0" borderId="0" xfId="0" applyAlignment="1">
      <alignment horizontal="left" wrapText="1"/>
    </xf>
    <xf numFmtId="0" fontId="9" fillId="0" borderId="6" xfId="0" applyFont="1" applyBorder="1" applyAlignment="1">
      <alignment horizontal="left" vertical="top" wrapText="1"/>
    </xf>
    <xf numFmtId="0" fontId="9" fillId="0" borderId="6" xfId="0" applyFont="1" applyBorder="1" applyAlignment="1">
      <alignment horizontal="left" wrapText="1"/>
    </xf>
    <xf numFmtId="0" fontId="0" fillId="0" borderId="6" xfId="0" applyBorder="1" applyAlignment="1">
      <alignment horizontal="left" wrapText="1"/>
    </xf>
    <xf numFmtId="0" fontId="10" fillId="0" borderId="6" xfId="0" applyFont="1" applyBorder="1" applyAlignment="1">
      <alignment horizontal="left" vertical="top" wrapText="1"/>
    </xf>
    <xf numFmtId="0" fontId="1" fillId="0" borderId="0" xfId="0" applyFont="1" applyAlignment="1">
      <alignment horizontal="center"/>
    </xf>
    <xf numFmtId="0" fontId="13" fillId="0" borderId="0" xfId="0" applyFont="1" applyAlignment="1">
      <alignment horizontal="center" wrapText="1"/>
    </xf>
    <xf numFmtId="0" fontId="9" fillId="0" borderId="6" xfId="0" applyFont="1" applyBorder="1" applyAlignment="1">
      <alignment horizontal="left" vertical="center" wrapText="1"/>
    </xf>
    <xf numFmtId="0" fontId="4" fillId="0" borderId="6" xfId="0" applyFont="1" applyBorder="1" applyAlignment="1">
      <alignment horizontal="left" vertical="top" wrapText="1"/>
    </xf>
    <xf numFmtId="0" fontId="10" fillId="0" borderId="6" xfId="0" applyFont="1" applyBorder="1" applyAlignment="1">
      <alignment horizontal="left" wrapText="1"/>
    </xf>
    <xf numFmtId="0" fontId="3" fillId="0" borderId="0" xfId="0" applyFont="1" applyAlignment="1">
      <alignment horizontal="left" wrapText="1"/>
    </xf>
    <xf numFmtId="0" fontId="1" fillId="0" borderId="3" xfId="0" applyFont="1" applyBorder="1" applyAlignment="1">
      <alignment horizontal="center"/>
    </xf>
    <xf numFmtId="0" fontId="0" fillId="0" borderId="0" xfId="0" applyAlignment="1">
      <alignment horizontal="center"/>
    </xf>
  </cellXfs>
  <cellStyles count="3">
    <cellStyle name="Hyperlink" xfId="1" builtinId="8"/>
    <cellStyle name="Normal" xfId="0" builtinId="0"/>
    <cellStyle name="Percent" xfId="2" builtinId="5"/>
  </cellStyles>
  <dxfs count="27">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fill>
        <patternFill>
          <bgColor theme="0" tint="-0.14996795556505021"/>
        </patternFill>
      </fill>
    </dxf>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verview!A1"/></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Overview!A1"/></Relationships>
</file>

<file path=xl/drawings/drawing1.xml><?xml version="1.0" encoding="utf-8"?>
<xdr:wsDr xmlns:xdr="http://schemas.openxmlformats.org/drawingml/2006/spreadsheetDrawing" xmlns:a="http://schemas.openxmlformats.org/drawingml/2006/main">
  <xdr:twoCellAnchor editAs="oneCell">
    <xdr:from>
      <xdr:col>0</xdr:col>
      <xdr:colOff>163293</xdr:colOff>
      <xdr:row>17</xdr:row>
      <xdr:rowOff>34022</xdr:rowOff>
    </xdr:from>
    <xdr:to>
      <xdr:col>0</xdr:col>
      <xdr:colOff>388591</xdr:colOff>
      <xdr:row>17</xdr:row>
      <xdr:rowOff>175488</xdr:rowOff>
    </xdr:to>
    <xdr:pic>
      <xdr:nvPicPr>
        <xdr:cNvPr id="17" name="Picture 16">
          <a:extLst>
            <a:ext uri="{FF2B5EF4-FFF2-40B4-BE49-F238E27FC236}">
              <a16:creationId xmlns:a16="http://schemas.microsoft.com/office/drawing/2014/main" id="{DBBF4F05-B2D7-B5DD-302C-3DCEF970D745}"/>
            </a:ext>
          </a:extLst>
        </xdr:cNvPr>
        <xdr:cNvPicPr>
          <a:picLocks noChangeAspect="1"/>
        </xdr:cNvPicPr>
      </xdr:nvPicPr>
      <xdr:blipFill>
        <a:blip xmlns:r="http://schemas.openxmlformats.org/officeDocument/2006/relationships" r:embed="rId1"/>
        <a:stretch>
          <a:fillRect/>
        </a:stretch>
      </xdr:blipFill>
      <xdr:spPr>
        <a:xfrm>
          <a:off x="163293" y="4286254"/>
          <a:ext cx="225298" cy="141466"/>
        </a:xfrm>
        <a:prstGeom prst="rect">
          <a:avLst/>
        </a:prstGeom>
      </xdr:spPr>
    </xdr:pic>
    <xdr:clientData/>
  </xdr:twoCellAnchor>
  <xdr:twoCellAnchor editAs="oneCell">
    <xdr:from>
      <xdr:col>0</xdr:col>
      <xdr:colOff>163293</xdr:colOff>
      <xdr:row>19</xdr:row>
      <xdr:rowOff>34020</xdr:rowOff>
    </xdr:from>
    <xdr:to>
      <xdr:col>0</xdr:col>
      <xdr:colOff>388591</xdr:colOff>
      <xdr:row>19</xdr:row>
      <xdr:rowOff>175486</xdr:rowOff>
    </xdr:to>
    <xdr:pic>
      <xdr:nvPicPr>
        <xdr:cNvPr id="24" name="Picture 23">
          <a:extLst>
            <a:ext uri="{FF2B5EF4-FFF2-40B4-BE49-F238E27FC236}">
              <a16:creationId xmlns:a16="http://schemas.microsoft.com/office/drawing/2014/main" id="{EEF2F31C-2A4D-4D93-955A-A593A4FE342E}"/>
            </a:ext>
          </a:extLst>
        </xdr:cNvPr>
        <xdr:cNvPicPr>
          <a:picLocks noChangeAspect="1"/>
        </xdr:cNvPicPr>
      </xdr:nvPicPr>
      <xdr:blipFill>
        <a:blip xmlns:r="http://schemas.openxmlformats.org/officeDocument/2006/relationships" r:embed="rId1"/>
        <a:stretch>
          <a:fillRect/>
        </a:stretch>
      </xdr:blipFill>
      <xdr:spPr>
        <a:xfrm>
          <a:off x="163293" y="4667252"/>
          <a:ext cx="225298" cy="141466"/>
        </a:xfrm>
        <a:prstGeom prst="rect">
          <a:avLst/>
        </a:prstGeom>
      </xdr:spPr>
    </xdr:pic>
    <xdr:clientData/>
  </xdr:twoCellAnchor>
  <xdr:twoCellAnchor editAs="oneCell">
    <xdr:from>
      <xdr:col>0</xdr:col>
      <xdr:colOff>163293</xdr:colOff>
      <xdr:row>23</xdr:row>
      <xdr:rowOff>34020</xdr:rowOff>
    </xdr:from>
    <xdr:to>
      <xdr:col>0</xdr:col>
      <xdr:colOff>388591</xdr:colOff>
      <xdr:row>23</xdr:row>
      <xdr:rowOff>175486</xdr:rowOff>
    </xdr:to>
    <xdr:pic>
      <xdr:nvPicPr>
        <xdr:cNvPr id="25" name="Picture 24">
          <a:extLst>
            <a:ext uri="{FF2B5EF4-FFF2-40B4-BE49-F238E27FC236}">
              <a16:creationId xmlns:a16="http://schemas.microsoft.com/office/drawing/2014/main" id="{C1480B12-EDFF-4108-8BB8-E3FF93980499}"/>
            </a:ext>
          </a:extLst>
        </xdr:cNvPr>
        <xdr:cNvPicPr>
          <a:picLocks noChangeAspect="1"/>
        </xdr:cNvPicPr>
      </xdr:nvPicPr>
      <xdr:blipFill>
        <a:blip xmlns:r="http://schemas.openxmlformats.org/officeDocument/2006/relationships" r:embed="rId1"/>
        <a:stretch>
          <a:fillRect/>
        </a:stretch>
      </xdr:blipFill>
      <xdr:spPr>
        <a:xfrm>
          <a:off x="163293" y="5048252"/>
          <a:ext cx="225298" cy="141466"/>
        </a:xfrm>
        <a:prstGeom prst="rect">
          <a:avLst/>
        </a:prstGeom>
      </xdr:spPr>
    </xdr:pic>
    <xdr:clientData/>
  </xdr:twoCellAnchor>
  <xdr:twoCellAnchor editAs="oneCell">
    <xdr:from>
      <xdr:col>0</xdr:col>
      <xdr:colOff>163293</xdr:colOff>
      <xdr:row>25</xdr:row>
      <xdr:rowOff>34020</xdr:rowOff>
    </xdr:from>
    <xdr:to>
      <xdr:col>0</xdr:col>
      <xdr:colOff>388591</xdr:colOff>
      <xdr:row>25</xdr:row>
      <xdr:rowOff>175486</xdr:rowOff>
    </xdr:to>
    <xdr:pic>
      <xdr:nvPicPr>
        <xdr:cNvPr id="26" name="Picture 25">
          <a:extLst>
            <a:ext uri="{FF2B5EF4-FFF2-40B4-BE49-F238E27FC236}">
              <a16:creationId xmlns:a16="http://schemas.microsoft.com/office/drawing/2014/main" id="{6BFB7BDB-5703-4480-AEB0-707C5D9E60BA}"/>
            </a:ext>
          </a:extLst>
        </xdr:cNvPr>
        <xdr:cNvPicPr>
          <a:picLocks noChangeAspect="1"/>
        </xdr:cNvPicPr>
      </xdr:nvPicPr>
      <xdr:blipFill>
        <a:blip xmlns:r="http://schemas.openxmlformats.org/officeDocument/2006/relationships" r:embed="rId1"/>
        <a:stretch>
          <a:fillRect/>
        </a:stretch>
      </xdr:blipFill>
      <xdr:spPr>
        <a:xfrm>
          <a:off x="163293" y="5429252"/>
          <a:ext cx="225298" cy="141466"/>
        </a:xfrm>
        <a:prstGeom prst="rect">
          <a:avLst/>
        </a:prstGeom>
      </xdr:spPr>
    </xdr:pic>
    <xdr:clientData/>
  </xdr:twoCellAnchor>
  <xdr:twoCellAnchor editAs="oneCell">
    <xdr:from>
      <xdr:col>0</xdr:col>
      <xdr:colOff>163293</xdr:colOff>
      <xdr:row>27</xdr:row>
      <xdr:rowOff>34020</xdr:rowOff>
    </xdr:from>
    <xdr:to>
      <xdr:col>0</xdr:col>
      <xdr:colOff>388591</xdr:colOff>
      <xdr:row>27</xdr:row>
      <xdr:rowOff>175486</xdr:rowOff>
    </xdr:to>
    <xdr:pic>
      <xdr:nvPicPr>
        <xdr:cNvPr id="27" name="Picture 26">
          <a:extLst>
            <a:ext uri="{FF2B5EF4-FFF2-40B4-BE49-F238E27FC236}">
              <a16:creationId xmlns:a16="http://schemas.microsoft.com/office/drawing/2014/main" id="{C7DD0B87-F6E5-435B-A02A-2E42160C0237}"/>
            </a:ext>
          </a:extLst>
        </xdr:cNvPr>
        <xdr:cNvPicPr>
          <a:picLocks noChangeAspect="1"/>
        </xdr:cNvPicPr>
      </xdr:nvPicPr>
      <xdr:blipFill>
        <a:blip xmlns:r="http://schemas.openxmlformats.org/officeDocument/2006/relationships" r:embed="rId1"/>
        <a:stretch>
          <a:fillRect/>
        </a:stretch>
      </xdr:blipFill>
      <xdr:spPr>
        <a:xfrm>
          <a:off x="163293" y="5810252"/>
          <a:ext cx="225298" cy="141466"/>
        </a:xfrm>
        <a:prstGeom prst="rect">
          <a:avLst/>
        </a:prstGeom>
      </xdr:spPr>
    </xdr:pic>
    <xdr:clientData/>
  </xdr:twoCellAnchor>
  <xdr:twoCellAnchor editAs="oneCell">
    <xdr:from>
      <xdr:col>0</xdr:col>
      <xdr:colOff>162672</xdr:colOff>
      <xdr:row>29</xdr:row>
      <xdr:rowOff>34020</xdr:rowOff>
    </xdr:from>
    <xdr:to>
      <xdr:col>0</xdr:col>
      <xdr:colOff>387970</xdr:colOff>
      <xdr:row>29</xdr:row>
      <xdr:rowOff>175486</xdr:rowOff>
    </xdr:to>
    <xdr:pic>
      <xdr:nvPicPr>
        <xdr:cNvPr id="28" name="Picture 27">
          <a:extLst>
            <a:ext uri="{FF2B5EF4-FFF2-40B4-BE49-F238E27FC236}">
              <a16:creationId xmlns:a16="http://schemas.microsoft.com/office/drawing/2014/main" id="{977DDCAC-61E0-41FC-AFD0-E62E7F668683}"/>
            </a:ext>
          </a:extLst>
        </xdr:cNvPr>
        <xdr:cNvPicPr>
          <a:picLocks noChangeAspect="1"/>
        </xdr:cNvPicPr>
      </xdr:nvPicPr>
      <xdr:blipFill>
        <a:blip xmlns:r="http://schemas.openxmlformats.org/officeDocument/2006/relationships" r:embed="rId1"/>
        <a:stretch>
          <a:fillRect/>
        </a:stretch>
      </xdr:blipFill>
      <xdr:spPr>
        <a:xfrm>
          <a:off x="162672" y="6572252"/>
          <a:ext cx="225298" cy="141466"/>
        </a:xfrm>
        <a:prstGeom prst="rect">
          <a:avLst/>
        </a:prstGeom>
      </xdr:spPr>
    </xdr:pic>
    <xdr:clientData/>
  </xdr:twoCellAnchor>
  <xdr:twoCellAnchor editAs="oneCell">
    <xdr:from>
      <xdr:col>0</xdr:col>
      <xdr:colOff>163293</xdr:colOff>
      <xdr:row>31</xdr:row>
      <xdr:rowOff>34020</xdr:rowOff>
    </xdr:from>
    <xdr:to>
      <xdr:col>0</xdr:col>
      <xdr:colOff>388591</xdr:colOff>
      <xdr:row>31</xdr:row>
      <xdr:rowOff>175486</xdr:rowOff>
    </xdr:to>
    <xdr:pic>
      <xdr:nvPicPr>
        <xdr:cNvPr id="29" name="Picture 28">
          <a:extLst>
            <a:ext uri="{FF2B5EF4-FFF2-40B4-BE49-F238E27FC236}">
              <a16:creationId xmlns:a16="http://schemas.microsoft.com/office/drawing/2014/main" id="{689EA314-6A45-45FC-A3A2-263529EBD836}"/>
            </a:ext>
          </a:extLst>
        </xdr:cNvPr>
        <xdr:cNvPicPr>
          <a:picLocks noChangeAspect="1"/>
        </xdr:cNvPicPr>
      </xdr:nvPicPr>
      <xdr:blipFill>
        <a:blip xmlns:r="http://schemas.openxmlformats.org/officeDocument/2006/relationships" r:embed="rId1"/>
        <a:stretch>
          <a:fillRect/>
        </a:stretch>
      </xdr:blipFill>
      <xdr:spPr>
        <a:xfrm>
          <a:off x="163293" y="6572252"/>
          <a:ext cx="225298" cy="141466"/>
        </a:xfrm>
        <a:prstGeom prst="rect">
          <a:avLst/>
        </a:prstGeom>
      </xdr:spPr>
    </xdr:pic>
    <xdr:clientData/>
  </xdr:twoCellAnchor>
  <xdr:twoCellAnchor editAs="oneCell">
    <xdr:from>
      <xdr:col>0</xdr:col>
      <xdr:colOff>266700</xdr:colOff>
      <xdr:row>38</xdr:row>
      <xdr:rowOff>0</xdr:rowOff>
    </xdr:from>
    <xdr:to>
      <xdr:col>2</xdr:col>
      <xdr:colOff>2762955</xdr:colOff>
      <xdr:row>59</xdr:row>
      <xdr:rowOff>152980</xdr:rowOff>
    </xdr:to>
    <xdr:pic>
      <xdr:nvPicPr>
        <xdr:cNvPr id="2" name="Picture 1">
          <a:extLst>
            <a:ext uri="{FF2B5EF4-FFF2-40B4-BE49-F238E27FC236}">
              <a16:creationId xmlns:a16="http://schemas.microsoft.com/office/drawing/2014/main" id="{410CAD5F-DFA9-0852-695D-31B54F62F428}"/>
            </a:ext>
          </a:extLst>
        </xdr:cNvPr>
        <xdr:cNvPicPr>
          <a:picLocks noChangeAspect="1"/>
        </xdr:cNvPicPr>
      </xdr:nvPicPr>
      <xdr:blipFill>
        <a:blip xmlns:r="http://schemas.openxmlformats.org/officeDocument/2006/relationships" r:embed="rId2"/>
        <a:stretch>
          <a:fillRect/>
        </a:stretch>
      </xdr:blipFill>
      <xdr:spPr>
        <a:xfrm>
          <a:off x="266700" y="8448675"/>
          <a:ext cx="5048955" cy="4153480"/>
        </a:xfrm>
        <a:prstGeom prst="rect">
          <a:avLst/>
        </a:prstGeom>
      </xdr:spPr>
    </xdr:pic>
    <xdr:clientData/>
  </xdr:twoCellAnchor>
  <xdr:twoCellAnchor editAs="oneCell">
    <xdr:from>
      <xdr:col>0</xdr:col>
      <xdr:colOff>156730</xdr:colOff>
      <xdr:row>21</xdr:row>
      <xdr:rowOff>51955</xdr:rowOff>
    </xdr:from>
    <xdr:to>
      <xdr:col>0</xdr:col>
      <xdr:colOff>382028</xdr:colOff>
      <xdr:row>22</xdr:row>
      <xdr:rowOff>2921</xdr:rowOff>
    </xdr:to>
    <xdr:pic>
      <xdr:nvPicPr>
        <xdr:cNvPr id="4" name="Picture 3">
          <a:extLst>
            <a:ext uri="{FF2B5EF4-FFF2-40B4-BE49-F238E27FC236}">
              <a16:creationId xmlns:a16="http://schemas.microsoft.com/office/drawing/2014/main" id="{E5139C67-8868-45C7-97A7-6F6C99909131}"/>
            </a:ext>
          </a:extLst>
        </xdr:cNvPr>
        <xdr:cNvPicPr>
          <a:picLocks noChangeAspect="1"/>
        </xdr:cNvPicPr>
      </xdr:nvPicPr>
      <xdr:blipFill>
        <a:blip xmlns:r="http://schemas.openxmlformats.org/officeDocument/2006/relationships" r:embed="rId1"/>
        <a:stretch>
          <a:fillRect/>
        </a:stretch>
      </xdr:blipFill>
      <xdr:spPr>
        <a:xfrm>
          <a:off x="156730" y="5071630"/>
          <a:ext cx="225298" cy="141466"/>
        </a:xfrm>
        <a:prstGeom prst="rect">
          <a:avLst/>
        </a:prstGeom>
      </xdr:spPr>
    </xdr:pic>
    <xdr:clientData/>
  </xdr:twoCellAnchor>
  <xdr:twoCellAnchor editAs="oneCell">
    <xdr:from>
      <xdr:col>0</xdr:col>
      <xdr:colOff>162672</xdr:colOff>
      <xdr:row>33</xdr:row>
      <xdr:rowOff>41441</xdr:rowOff>
    </xdr:from>
    <xdr:to>
      <xdr:col>0</xdr:col>
      <xdr:colOff>387970</xdr:colOff>
      <xdr:row>33</xdr:row>
      <xdr:rowOff>182907</xdr:rowOff>
    </xdr:to>
    <xdr:pic>
      <xdr:nvPicPr>
        <xdr:cNvPr id="5" name="Picture 4">
          <a:extLst>
            <a:ext uri="{FF2B5EF4-FFF2-40B4-BE49-F238E27FC236}">
              <a16:creationId xmlns:a16="http://schemas.microsoft.com/office/drawing/2014/main" id="{A1504DD6-7AAF-4277-8135-EB8D60D378A3}"/>
            </a:ext>
          </a:extLst>
        </xdr:cNvPr>
        <xdr:cNvPicPr>
          <a:picLocks noChangeAspect="1"/>
        </xdr:cNvPicPr>
      </xdr:nvPicPr>
      <xdr:blipFill>
        <a:blip xmlns:r="http://schemas.openxmlformats.org/officeDocument/2006/relationships" r:embed="rId1"/>
        <a:stretch>
          <a:fillRect/>
        </a:stretch>
      </xdr:blipFill>
      <xdr:spPr>
        <a:xfrm>
          <a:off x="162672" y="7341673"/>
          <a:ext cx="225298" cy="14146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852046</xdr:colOff>
      <xdr:row>1</xdr:row>
      <xdr:rowOff>107083</xdr:rowOff>
    </xdr:to>
    <xdr:pic>
      <xdr:nvPicPr>
        <xdr:cNvPr id="4" name="Picture 3">
          <a:hlinkClick xmlns:r="http://schemas.openxmlformats.org/officeDocument/2006/relationships" r:id="rId1"/>
          <a:extLst>
            <a:ext uri="{FF2B5EF4-FFF2-40B4-BE49-F238E27FC236}">
              <a16:creationId xmlns:a16="http://schemas.microsoft.com/office/drawing/2014/main" id="{7CB340F7-449B-BB9C-EF8F-C3AA1861CDC8}"/>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699646</xdr:colOff>
      <xdr:row>1</xdr:row>
      <xdr:rowOff>107083</xdr:rowOff>
    </xdr:to>
    <xdr:pic>
      <xdr:nvPicPr>
        <xdr:cNvPr id="2" name="Picture 1">
          <a:hlinkClick xmlns:r="http://schemas.openxmlformats.org/officeDocument/2006/relationships" r:id="rId1"/>
          <a:extLst>
            <a:ext uri="{FF2B5EF4-FFF2-40B4-BE49-F238E27FC236}">
              <a16:creationId xmlns:a16="http://schemas.microsoft.com/office/drawing/2014/main" id="{331897E6-A278-4F13-84E5-66AF0053528A}"/>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1</xdr:col>
      <xdr:colOff>775846</xdr:colOff>
      <xdr:row>1</xdr:row>
      <xdr:rowOff>116608</xdr:rowOff>
    </xdr:to>
    <xdr:pic>
      <xdr:nvPicPr>
        <xdr:cNvPr id="5" name="Picture 4">
          <a:hlinkClick xmlns:r="http://schemas.openxmlformats.org/officeDocument/2006/relationships" r:id="rId1"/>
          <a:extLst>
            <a:ext uri="{FF2B5EF4-FFF2-40B4-BE49-F238E27FC236}">
              <a16:creationId xmlns:a16="http://schemas.microsoft.com/office/drawing/2014/main" id="{A3238EB5-226C-2E05-FC9B-FB3CA23B53EA}"/>
            </a:ext>
          </a:extLst>
        </xdr:cNvPr>
        <xdr:cNvPicPr>
          <a:picLocks noChangeAspect="1"/>
        </xdr:cNvPicPr>
      </xdr:nvPicPr>
      <xdr:blipFill>
        <a:blip xmlns:r="http://schemas.openxmlformats.org/officeDocument/2006/relationships" r:embed="rId2"/>
        <a:stretch>
          <a:fillRect/>
        </a:stretch>
      </xdr:blipFill>
      <xdr:spPr>
        <a:xfrm>
          <a:off x="66675" y="57150"/>
          <a:ext cx="1499746" cy="2499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899671</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C6AD26BB-2070-524C-B1F0-601EF6051681}"/>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690121</xdr:colOff>
      <xdr:row>1</xdr:row>
      <xdr:rowOff>107083</xdr:rowOff>
    </xdr:to>
    <xdr:pic>
      <xdr:nvPicPr>
        <xdr:cNvPr id="2" name="Picture 1">
          <a:hlinkClick xmlns:r="http://schemas.openxmlformats.org/officeDocument/2006/relationships" r:id="rId1"/>
          <a:extLst>
            <a:ext uri="{FF2B5EF4-FFF2-40B4-BE49-F238E27FC236}">
              <a16:creationId xmlns:a16="http://schemas.microsoft.com/office/drawing/2014/main" id="{700D37F9-7523-454E-B874-63B441F0807B}"/>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47625</xdr:rowOff>
    </xdr:from>
    <xdr:to>
      <xdr:col>1</xdr:col>
      <xdr:colOff>804421</xdr:colOff>
      <xdr:row>1</xdr:row>
      <xdr:rowOff>107083</xdr:rowOff>
    </xdr:to>
    <xdr:pic>
      <xdr:nvPicPr>
        <xdr:cNvPr id="4" name="Picture 3">
          <a:hlinkClick xmlns:r="http://schemas.openxmlformats.org/officeDocument/2006/relationships" r:id="rId1"/>
          <a:extLst>
            <a:ext uri="{FF2B5EF4-FFF2-40B4-BE49-F238E27FC236}">
              <a16:creationId xmlns:a16="http://schemas.microsoft.com/office/drawing/2014/main" id="{04A4790F-E0D2-7706-050A-A287B2CE4CAA}"/>
            </a:ext>
          </a:extLst>
        </xdr:cNvPr>
        <xdr:cNvPicPr>
          <a:picLocks noChangeAspect="1"/>
        </xdr:cNvPicPr>
      </xdr:nvPicPr>
      <xdr:blipFill>
        <a:blip xmlns:r="http://schemas.openxmlformats.org/officeDocument/2006/relationships" r:embed="rId2"/>
        <a:stretch>
          <a:fillRect/>
        </a:stretch>
      </xdr:blipFill>
      <xdr:spPr>
        <a:xfrm>
          <a:off x="57150" y="47625"/>
          <a:ext cx="1499746" cy="2499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690121</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1515DED7-C9EF-9B26-C503-37DB2F0C41D7}"/>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718696</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3BB749DA-8734-D931-42C4-555CD8F85871}"/>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775846</xdr:colOff>
      <xdr:row>1</xdr:row>
      <xdr:rowOff>97558</xdr:rowOff>
    </xdr:to>
    <xdr:pic>
      <xdr:nvPicPr>
        <xdr:cNvPr id="2" name="Picture 1">
          <a:hlinkClick xmlns:r="http://schemas.openxmlformats.org/officeDocument/2006/relationships" r:id="rId1"/>
          <a:extLst>
            <a:ext uri="{FF2B5EF4-FFF2-40B4-BE49-F238E27FC236}">
              <a16:creationId xmlns:a16="http://schemas.microsoft.com/office/drawing/2014/main" id="{71099B7B-0CB5-D494-6FA6-76B712727ED4}"/>
            </a:ext>
          </a:extLst>
        </xdr:cNvPr>
        <xdr:cNvPicPr>
          <a:picLocks noChangeAspect="1"/>
        </xdr:cNvPicPr>
      </xdr:nvPicPr>
      <xdr:blipFill>
        <a:blip xmlns:r="http://schemas.openxmlformats.org/officeDocument/2006/relationships" r:embed="rId2"/>
        <a:stretch>
          <a:fillRect/>
        </a:stretch>
      </xdr:blipFill>
      <xdr:spPr>
        <a:xfrm>
          <a:off x="47625" y="38100"/>
          <a:ext cx="1499746" cy="24995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1</xdr:col>
      <xdr:colOff>661546</xdr:colOff>
      <xdr:row>1</xdr:row>
      <xdr:rowOff>107083</xdr:rowOff>
    </xdr:to>
    <xdr:pic>
      <xdr:nvPicPr>
        <xdr:cNvPr id="3" name="Picture 2">
          <a:hlinkClick xmlns:r="http://schemas.openxmlformats.org/officeDocument/2006/relationships" r:id="rId1"/>
          <a:extLst>
            <a:ext uri="{FF2B5EF4-FFF2-40B4-BE49-F238E27FC236}">
              <a16:creationId xmlns:a16="http://schemas.microsoft.com/office/drawing/2014/main" id="{158B0FF7-688C-8142-3D29-65DF0FA147C6}"/>
            </a:ext>
          </a:extLst>
        </xdr:cNvPr>
        <xdr:cNvPicPr>
          <a:picLocks noChangeAspect="1"/>
        </xdr:cNvPicPr>
      </xdr:nvPicPr>
      <xdr:blipFill>
        <a:blip xmlns:r="http://schemas.openxmlformats.org/officeDocument/2006/relationships" r:embed="rId2"/>
        <a:stretch>
          <a:fillRect/>
        </a:stretch>
      </xdr:blipFill>
      <xdr:spPr>
        <a:xfrm>
          <a:off x="47625" y="47625"/>
          <a:ext cx="1499746" cy="2499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A9E2-7D76-47FC-800C-3C56914712E0}">
  <sheetPr codeName="Sheet3">
    <tabColor theme="0"/>
  </sheetPr>
  <dimension ref="A1:J37"/>
  <sheetViews>
    <sheetView showGridLines="0" tabSelected="1" zoomScaleNormal="100" workbookViewId="0">
      <selection activeCell="A3" sqref="A3"/>
    </sheetView>
  </sheetViews>
  <sheetFormatPr defaultRowHeight="15" x14ac:dyDescent="0.25"/>
  <cols>
    <col min="1" max="1" width="15.140625" customWidth="1"/>
    <col min="2" max="2" width="23.140625" customWidth="1"/>
    <col min="3" max="3" width="59.85546875" customWidth="1"/>
  </cols>
  <sheetData>
    <row r="1" spans="1:10" x14ac:dyDescent="0.25">
      <c r="A1" s="1" t="s">
        <v>115</v>
      </c>
      <c r="C1" s="1" t="s">
        <v>118</v>
      </c>
      <c r="D1" s="15"/>
      <c r="E1" s="15"/>
      <c r="F1" s="15"/>
      <c r="G1" s="15"/>
      <c r="H1" s="15"/>
    </row>
    <row r="2" spans="1:10" x14ac:dyDescent="0.25">
      <c r="A2" s="25" t="s">
        <v>86</v>
      </c>
      <c r="B2" s="31">
        <v>1.2</v>
      </c>
      <c r="D2" s="15"/>
      <c r="E2" s="15"/>
      <c r="F2" s="15"/>
      <c r="G2" s="15"/>
      <c r="H2" s="15"/>
    </row>
    <row r="3" spans="1:10" ht="8.1" customHeight="1" x14ac:dyDescent="0.25">
      <c r="D3" s="62"/>
      <c r="E3" s="62"/>
      <c r="F3" s="15"/>
      <c r="G3" s="15"/>
      <c r="H3" s="15"/>
    </row>
    <row r="4" spans="1:10" ht="45.75" customHeight="1" x14ac:dyDescent="0.25">
      <c r="A4" s="95" t="s">
        <v>108</v>
      </c>
      <c r="B4" s="95"/>
      <c r="C4" s="95"/>
      <c r="D4" s="15"/>
      <c r="E4" s="15"/>
      <c r="F4" s="82"/>
      <c r="G4" s="83"/>
      <c r="H4" s="15"/>
      <c r="I4" s="26"/>
      <c r="J4" s="26"/>
    </row>
    <row r="5" spans="1:10" ht="8.1" customHeight="1" x14ac:dyDescent="0.25"/>
    <row r="6" spans="1:10" ht="60.75" customHeight="1" x14ac:dyDescent="0.25">
      <c r="A6" s="96" t="s">
        <v>109</v>
      </c>
      <c r="B6" s="96"/>
      <c r="C6" s="96"/>
      <c r="D6" s="27"/>
      <c r="E6" s="27"/>
      <c r="F6" s="27"/>
      <c r="G6" s="27"/>
      <c r="H6" s="27"/>
      <c r="I6" s="27"/>
    </row>
    <row r="7" spans="1:10" ht="8.1" customHeight="1" x14ac:dyDescent="0.25"/>
    <row r="8" spans="1:10" ht="46.5" customHeight="1" x14ac:dyDescent="0.25">
      <c r="A8" s="96" t="s">
        <v>183</v>
      </c>
      <c r="B8" s="96"/>
      <c r="C8" s="96"/>
    </row>
    <row r="9" spans="1:10" ht="8.1" customHeight="1" x14ac:dyDescent="0.25">
      <c r="A9" s="27"/>
      <c r="B9" s="27"/>
      <c r="C9" s="27"/>
    </row>
    <row r="10" spans="1:10" x14ac:dyDescent="0.25">
      <c r="A10" s="96" t="s">
        <v>113</v>
      </c>
      <c r="B10" s="96"/>
      <c r="C10" s="96"/>
    </row>
    <row r="11" spans="1:10" x14ac:dyDescent="0.25">
      <c r="A11" s="2"/>
      <c r="B11" t="s">
        <v>0</v>
      </c>
      <c r="C11" s="27"/>
    </row>
    <row r="12" spans="1:10" x14ac:dyDescent="0.25">
      <c r="A12" s="3"/>
      <c r="B12" t="s">
        <v>1</v>
      </c>
      <c r="C12" s="27"/>
    </row>
    <row r="13" spans="1:10" ht="8.1" customHeight="1" x14ac:dyDescent="0.25">
      <c r="A13" s="27"/>
      <c r="B13" s="27"/>
      <c r="C13" s="27"/>
    </row>
    <row r="14" spans="1:10" ht="31.5" customHeight="1" x14ac:dyDescent="0.25">
      <c r="A14" s="96" t="s">
        <v>110</v>
      </c>
      <c r="B14" s="96"/>
      <c r="C14" s="96"/>
    </row>
    <row r="15" spans="1:10" ht="8.1" customHeight="1" x14ac:dyDescent="0.25"/>
    <row r="16" spans="1:10" ht="15.75" thickBot="1" x14ac:dyDescent="0.3">
      <c r="A16" s="10" t="s">
        <v>90</v>
      </c>
      <c r="B16" s="30" t="s">
        <v>99</v>
      </c>
      <c r="C16" s="30" t="s">
        <v>100</v>
      </c>
      <c r="F16" s="15"/>
    </row>
    <row r="17" spans="1:6" ht="15" customHeight="1" x14ac:dyDescent="0.25">
      <c r="A17" s="29" t="s">
        <v>87</v>
      </c>
      <c r="B17" t="s">
        <v>91</v>
      </c>
      <c r="C17" t="s">
        <v>92</v>
      </c>
    </row>
    <row r="18" spans="1:6" ht="15" customHeight="1" x14ac:dyDescent="0.25">
      <c r="A18" s="28"/>
      <c r="F18" s="15"/>
    </row>
    <row r="19" spans="1:6" ht="15" customHeight="1" x14ac:dyDescent="0.25">
      <c r="A19" s="29" t="s">
        <v>88</v>
      </c>
      <c r="B19" t="s">
        <v>93</v>
      </c>
      <c r="C19" t="s">
        <v>95</v>
      </c>
      <c r="F19" s="15"/>
    </row>
    <row r="20" spans="1:6" ht="15" customHeight="1" x14ac:dyDescent="0.25">
      <c r="F20" s="15"/>
    </row>
    <row r="21" spans="1:6" ht="15" customHeight="1" x14ac:dyDescent="0.25">
      <c r="A21" s="84" t="s">
        <v>185</v>
      </c>
      <c r="B21" t="s">
        <v>93</v>
      </c>
      <c r="C21" t="s">
        <v>195</v>
      </c>
      <c r="F21" s="15"/>
    </row>
    <row r="22" spans="1:6" ht="15" customHeight="1" x14ac:dyDescent="0.25">
      <c r="F22" s="15"/>
    </row>
    <row r="23" spans="1:6" ht="15" customHeight="1" x14ac:dyDescent="0.25">
      <c r="A23" s="85" t="s">
        <v>191</v>
      </c>
      <c r="B23" t="s">
        <v>93</v>
      </c>
      <c r="C23" t="s">
        <v>189</v>
      </c>
    </row>
    <row r="24" spans="1:6" ht="15" customHeight="1" x14ac:dyDescent="0.25"/>
    <row r="25" spans="1:6" ht="15" customHeight="1" x14ac:dyDescent="0.25">
      <c r="A25" s="85" t="s">
        <v>186</v>
      </c>
      <c r="B25" t="s">
        <v>93</v>
      </c>
      <c r="C25" t="s">
        <v>158</v>
      </c>
    </row>
    <row r="26" spans="1:6" ht="15" customHeight="1" x14ac:dyDescent="0.25"/>
    <row r="27" spans="1:6" ht="15" customHeight="1" x14ac:dyDescent="0.25">
      <c r="A27" s="29" t="s">
        <v>103</v>
      </c>
      <c r="B27" t="s">
        <v>93</v>
      </c>
      <c r="C27" t="s">
        <v>96</v>
      </c>
    </row>
    <row r="28" spans="1:6" ht="15" customHeight="1" x14ac:dyDescent="0.25"/>
    <row r="29" spans="1:6" ht="15" customHeight="1" x14ac:dyDescent="0.25">
      <c r="A29" s="29" t="s">
        <v>89</v>
      </c>
      <c r="B29" t="s">
        <v>94</v>
      </c>
      <c r="C29" t="s">
        <v>97</v>
      </c>
    </row>
    <row r="30" spans="1:6" ht="15" customHeight="1" x14ac:dyDescent="0.25"/>
    <row r="31" spans="1:6" ht="15" customHeight="1" x14ac:dyDescent="0.25">
      <c r="A31" s="29" t="s">
        <v>102</v>
      </c>
      <c r="B31" t="s">
        <v>94</v>
      </c>
      <c r="C31" t="s">
        <v>98</v>
      </c>
    </row>
    <row r="32" spans="1:6" ht="15" customHeight="1" x14ac:dyDescent="0.25"/>
    <row r="33" spans="1:3" ht="15" customHeight="1" x14ac:dyDescent="0.25">
      <c r="A33" s="84" t="s">
        <v>187</v>
      </c>
      <c r="B33" t="s">
        <v>94</v>
      </c>
      <c r="C33" t="s">
        <v>193</v>
      </c>
    </row>
    <row r="34" spans="1:3" ht="15" customHeight="1" x14ac:dyDescent="0.25"/>
    <row r="35" spans="1:3" ht="15" customHeight="1" thickBot="1" x14ac:dyDescent="0.3">
      <c r="A35" s="85" t="s">
        <v>188</v>
      </c>
      <c r="B35" t="s">
        <v>94</v>
      </c>
      <c r="C35" t="s">
        <v>192</v>
      </c>
    </row>
    <row r="36" spans="1:3" x14ac:dyDescent="0.25">
      <c r="A36" s="32"/>
      <c r="B36" s="32"/>
      <c r="C36" s="32"/>
    </row>
    <row r="37" spans="1:3" ht="90" customHeight="1" x14ac:dyDescent="0.25">
      <c r="A37" s="96" t="s">
        <v>184</v>
      </c>
      <c r="B37" s="96"/>
      <c r="C37" s="96"/>
    </row>
  </sheetData>
  <sheetProtection algorithmName="SHA-512" hashValue="fzqJ7AvZPAthiSv36gmxLQZg8bLt7wPteCTXv/NezH6+Q7aBV1oa4dBj3/inTB3mTug3DmzG3/D+Kc7BXduR5A==" saltValue="xP9CLuC7qUa6oOG3/lE1MA==" spinCount="100000" sheet="1" formatColumns="0" formatRows="0"/>
  <mergeCells count="6">
    <mergeCell ref="A4:C4"/>
    <mergeCell ref="A6:C6"/>
    <mergeCell ref="A8:C8"/>
    <mergeCell ref="A37:C37"/>
    <mergeCell ref="A14:C14"/>
    <mergeCell ref="A10:C10"/>
  </mergeCells>
  <hyperlinks>
    <hyperlink ref="A17" location="'Site-Wide'!A1" display="Site-Wide" xr:uid="{1137D475-2706-4211-ABAF-5F7633D51CED}"/>
    <hyperlink ref="A19" location="'Detail-CL'!A1" display="Detail-CL" xr:uid="{B56A499F-CC7F-46F6-9FD7-84D66A5E56E5}"/>
    <hyperlink ref="A27" location="'Detail-MapCL'!A1" display="Detail-MapCL" xr:uid="{F627853B-7D17-4241-843C-05F68336DEF0}"/>
    <hyperlink ref="A29" location="'Disrupt-GH'!A1" display="Disrupt-GH" xr:uid="{5F531325-13FD-455B-A169-BA25BBA7E7D0}"/>
    <hyperlink ref="A31" location="'Disrupt-DIH'!A1" display="Disrupt-DIH" xr:uid="{947E55FD-198D-4E9A-A015-FB86E025DBE0}"/>
    <hyperlink ref="A21" location="'Detail-LR'!A1" display="Detail-LR" xr:uid="{90ECDC4B-BBCF-4C77-A584-292E92529062}"/>
    <hyperlink ref="A25" location="'Detail-SR'!A1" display="Detail-SR" xr:uid="{5BC427EA-3ACD-4E87-BBC9-F635D3C388E1}"/>
    <hyperlink ref="A33" location="'Disrupt-MapSR'!A1" display="'Disrupt-MapSR" xr:uid="{BE6ED1DB-0DF4-4A1A-8518-5509E5CBB232}"/>
    <hyperlink ref="A35" location="'Disrupt-LF'!A1" display="'Disrupt-LF" xr:uid="{B1095BEF-43BA-4F8F-8C30-F14401B01C33}"/>
    <hyperlink ref="A23" location="'Detail-FR'!A1" display="'Detail-FR" xr:uid="{2270E5C5-58DF-4069-A052-71C17F70F0FE}"/>
  </hyperlink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5E077-068B-42FD-9E8C-8442B849497A}">
  <dimension ref="A1:H52"/>
  <sheetViews>
    <sheetView workbookViewId="0"/>
  </sheetViews>
  <sheetFormatPr defaultRowHeight="15" x14ac:dyDescent="0.25"/>
  <cols>
    <col min="1" max="4" width="13.28515625" customWidth="1"/>
    <col min="5" max="6" width="37.7109375" customWidth="1"/>
    <col min="7" max="8" width="16.7109375" customWidth="1"/>
  </cols>
  <sheetData>
    <row r="1" spans="1:8" x14ac:dyDescent="0.25">
      <c r="A1" s="6" t="s">
        <v>239</v>
      </c>
      <c r="B1" s="6"/>
      <c r="C1" s="6"/>
      <c r="D1" s="6"/>
    </row>
    <row r="3" spans="1:8" x14ac:dyDescent="0.25">
      <c r="A3" t="s">
        <v>240</v>
      </c>
    </row>
    <row r="5" spans="1:8" x14ac:dyDescent="0.25">
      <c r="B5" s="6"/>
      <c r="C5" s="6"/>
    </row>
    <row r="7" spans="1:8" ht="45" x14ac:dyDescent="0.25">
      <c r="A7" s="69" t="s">
        <v>81</v>
      </c>
      <c r="B7" s="48" t="s">
        <v>245</v>
      </c>
      <c r="C7" s="48" t="s">
        <v>292</v>
      </c>
      <c r="D7" s="48" t="s">
        <v>241</v>
      </c>
      <c r="E7" s="1" t="s">
        <v>111</v>
      </c>
      <c r="F7" s="1" t="s">
        <v>77</v>
      </c>
      <c r="G7" s="48" t="s">
        <v>208</v>
      </c>
      <c r="H7" s="48" t="s">
        <v>204</v>
      </c>
    </row>
    <row r="8" spans="1:8" ht="30" x14ac:dyDescent="0.25">
      <c r="A8" s="50" t="s">
        <v>224</v>
      </c>
      <c r="B8" s="50" t="s">
        <v>242</v>
      </c>
      <c r="C8" s="50">
        <v>1</v>
      </c>
      <c r="D8" s="50" t="s">
        <v>246</v>
      </c>
      <c r="E8" s="89" t="str">
        <f>IF(INDEX('Disrupt-DIH'!$B$8:$B$22,MATCH($A8,'Disrupt-DIH'!$A$8:$A$22,0))="","",INDEX('Disrupt-DIH'!$B$8:$B$22,MATCH($A8,'Disrupt-DIH'!$A$8:$A$22,0)))</f>
        <v/>
      </c>
      <c r="F8" s="89" t="str" cm="1">
        <f t="array" ref="F8">IF(E8="","",LEFT(INDEX('Disrupt-DIH'!$H$7:$J$7,1,'Disrupt-DIH TR'!C8),FIND(" Outage",INDEX('Disrupt-DIH'!$H$7:$J$7,1,'Disrupt-DIH TR'!C8))-1))</f>
        <v/>
      </c>
      <c r="G8" s="50" t="str" cm="1">
        <f t="array" ref="G8">IF(E8="","",INDEX('Disrupt-DIH'!$H$8:$J$22,MATCH(A8,'Disrupt-DIH'!$A$8:$A$22,0),C8))</f>
        <v/>
      </c>
      <c r="H8" s="50" t="str">
        <f>IF(E8="","",INDEX('Disrupt-DIH'!$G$8:$G$22,MATCH(A8,'Disrupt-DIH'!$A$8:$A$22,0)))</f>
        <v/>
      </c>
    </row>
    <row r="9" spans="1:8" ht="30" x14ac:dyDescent="0.25">
      <c r="A9" s="50" t="s">
        <v>224</v>
      </c>
      <c r="B9" s="50" t="s">
        <v>243</v>
      </c>
      <c r="C9" s="50">
        <v>2</v>
      </c>
      <c r="D9" s="50" t="s">
        <v>261</v>
      </c>
      <c r="E9" s="89" t="str">
        <f>IF(INDEX('Disrupt-DIH'!$B$8:$B$22,MATCH($A9,'Disrupt-DIH'!$A$8:$A$22,0))="","",INDEX('Disrupt-DIH'!$B$8:$B$22,MATCH($A9,'Disrupt-DIH'!$A$8:$A$22,0)))</f>
        <v/>
      </c>
      <c r="F9" s="89" t="str" cm="1">
        <f t="array" ref="F9">IF(E9="","",LEFT(INDEX('Disrupt-DIH'!$H$7:$J$7,1,'Disrupt-DIH TR'!C9),FIND(" Outage",INDEX('Disrupt-DIH'!$H$7:$J$7,1,'Disrupt-DIH TR'!C9))-1))</f>
        <v/>
      </c>
      <c r="G9" s="50" t="str" cm="1">
        <f t="array" ref="G9">IF(E9="","",INDEX('Disrupt-DIH'!$H$8:$J$22,MATCH(A9,'Disrupt-DIH'!$A$8:$A$22,0),C9))</f>
        <v/>
      </c>
      <c r="H9" s="50" t="str">
        <f>IF(E9="","",INDEX('Disrupt-DIH'!$G$8:$G$22,MATCH(A9,'Disrupt-DIH'!$A$8:$A$22,0)))</f>
        <v/>
      </c>
    </row>
    <row r="10" spans="1:8" ht="30" x14ac:dyDescent="0.25">
      <c r="A10" s="50" t="s">
        <v>224</v>
      </c>
      <c r="B10" s="50" t="s">
        <v>244</v>
      </c>
      <c r="C10" s="50">
        <v>3</v>
      </c>
      <c r="D10" s="50" t="s">
        <v>276</v>
      </c>
      <c r="E10" s="89" t="str">
        <f>IF(INDEX('Disrupt-DIH'!$B$8:$B$22,MATCH($A10,'Disrupt-DIH'!$A$8:$A$22,0))="","",INDEX('Disrupt-DIH'!$B$8:$B$22,MATCH($A10,'Disrupt-DIH'!$A$8:$A$22,0)))</f>
        <v/>
      </c>
      <c r="F10" s="89" t="str" cm="1">
        <f t="array" ref="F10">IF(E10="","",LEFT(INDEX('Disrupt-DIH'!$H$7:$J$7,1,'Disrupt-DIH TR'!C10),FIND(" Outage",INDEX('Disrupt-DIH'!$H$7:$J$7,1,'Disrupt-DIH TR'!C10))-1))</f>
        <v/>
      </c>
      <c r="G10" s="50" t="str" cm="1">
        <f t="array" ref="G10">IF(E10="","",INDEX('Disrupt-DIH'!$H$8:$J$22,MATCH(A10,'Disrupt-DIH'!$A$8:$A$22,0),C10))</f>
        <v/>
      </c>
      <c r="H10" s="50" t="str">
        <f>IF(E10="","",INDEX('Disrupt-DIH'!$G$8:$G$22,MATCH(A10,'Disrupt-DIH'!$A$8:$A$22,0)))</f>
        <v/>
      </c>
    </row>
    <row r="11" spans="1:8" x14ac:dyDescent="0.25">
      <c r="A11" s="50" t="s">
        <v>225</v>
      </c>
      <c r="B11" s="50" t="s">
        <v>242</v>
      </c>
      <c r="C11" s="50">
        <v>1</v>
      </c>
      <c r="D11" s="50" t="s">
        <v>247</v>
      </c>
      <c r="E11" s="89" t="str">
        <f>IF(INDEX('Disrupt-DIH'!$B$8:$B$22,MATCH($A11,'Disrupt-DIH'!$A$8:$A$22,0))="","",INDEX('Disrupt-DIH'!$B$8:$B$22,MATCH($A11,'Disrupt-DIH'!$A$8:$A$22,0)))</f>
        <v/>
      </c>
      <c r="F11" s="89" t="str" cm="1">
        <f t="array" ref="F11">IF(E11="","",LEFT(INDEX('Disrupt-DIH'!$H$7:$J$7,1,'Disrupt-DIH TR'!C11),FIND(" Outage",INDEX('Disrupt-DIH'!$H$7:$J$7,1,'Disrupt-DIH TR'!C11))-1))</f>
        <v/>
      </c>
      <c r="G11" s="50" t="str" cm="1">
        <f t="array" ref="G11">IF(E11="","",INDEX('Disrupt-DIH'!$H$8:$J$22,MATCH(A11,'Disrupt-DIH'!$A$8:$A$22,0),C11))</f>
        <v/>
      </c>
      <c r="H11" s="50" t="str">
        <f>IF(E11="","",INDEX('Disrupt-DIH'!$G$8:$G$22,MATCH(A11,'Disrupt-DIH'!$A$8:$A$22,0)))</f>
        <v/>
      </c>
    </row>
    <row r="12" spans="1:8" x14ac:dyDescent="0.25">
      <c r="A12" s="50" t="s">
        <v>225</v>
      </c>
      <c r="B12" s="50" t="s">
        <v>243</v>
      </c>
      <c r="C12" s="50">
        <v>2</v>
      </c>
      <c r="D12" s="50" t="s">
        <v>262</v>
      </c>
      <c r="E12" s="89" t="str">
        <f>IF(INDEX('Disrupt-DIH'!$B$8:$B$22,MATCH($A12,'Disrupt-DIH'!$A$8:$A$22,0))="","",INDEX('Disrupt-DIH'!$B$8:$B$22,MATCH($A12,'Disrupt-DIH'!$A$8:$A$22,0)))</f>
        <v/>
      </c>
      <c r="F12" s="89" t="str" cm="1">
        <f t="array" ref="F12">IF(E12="","",LEFT(INDEX('Disrupt-DIH'!$H$7:$J$7,1,'Disrupt-DIH TR'!C12),FIND(" Outage",INDEX('Disrupt-DIH'!$H$7:$J$7,1,'Disrupt-DIH TR'!C12))-1))</f>
        <v/>
      </c>
      <c r="G12" s="50" t="str" cm="1">
        <f t="array" ref="G12">IF(E12="","",INDEX('Disrupt-DIH'!$H$8:$J$22,MATCH(A12,'Disrupt-DIH'!$A$8:$A$22,0),C12))</f>
        <v/>
      </c>
      <c r="H12" s="50" t="str">
        <f>IF(E12="","",INDEX('Disrupt-DIH'!$G$8:$G$22,MATCH(A12,'Disrupt-DIH'!$A$8:$A$22,0)))</f>
        <v/>
      </c>
    </row>
    <row r="13" spans="1:8" x14ac:dyDescent="0.25">
      <c r="A13" s="50" t="s">
        <v>225</v>
      </c>
      <c r="B13" s="50" t="s">
        <v>244</v>
      </c>
      <c r="C13" s="50">
        <v>3</v>
      </c>
      <c r="D13" s="50" t="s">
        <v>277</v>
      </c>
      <c r="E13" s="89" t="str">
        <f>IF(INDEX('Disrupt-DIH'!$B$8:$B$22,MATCH($A13,'Disrupt-DIH'!$A$8:$A$22,0))="","",INDEX('Disrupt-DIH'!$B$8:$B$22,MATCH($A13,'Disrupt-DIH'!$A$8:$A$22,0)))</f>
        <v/>
      </c>
      <c r="F13" s="89" t="str" cm="1">
        <f t="array" ref="F13">IF(E13="","",LEFT(INDEX('Disrupt-DIH'!$H$7:$J$7,1,'Disrupt-DIH TR'!C13),FIND(" Outage",INDEX('Disrupt-DIH'!$H$7:$J$7,1,'Disrupt-DIH TR'!C13))-1))</f>
        <v/>
      </c>
      <c r="G13" s="50" t="str" cm="1">
        <f t="array" ref="G13">IF(E13="","",INDEX('Disrupt-DIH'!$H$8:$J$22,MATCH(A13,'Disrupt-DIH'!$A$8:$A$22,0),C13))</f>
        <v/>
      </c>
      <c r="H13" s="50" t="str">
        <f>IF(E13="","",INDEX('Disrupt-DIH'!$G$8:$G$22,MATCH(A13,'Disrupt-DIH'!$A$8:$A$22,0)))</f>
        <v/>
      </c>
    </row>
    <row r="14" spans="1:8" x14ac:dyDescent="0.25">
      <c r="A14" s="50" t="s">
        <v>226</v>
      </c>
      <c r="B14" s="50" t="s">
        <v>242</v>
      </c>
      <c r="C14" s="50">
        <v>1</v>
      </c>
      <c r="D14" s="50" t="s">
        <v>248</v>
      </c>
      <c r="E14" s="89" t="str">
        <f>IF(INDEX('Disrupt-DIH'!$B$8:$B$22,MATCH($A14,'Disrupt-DIH'!$A$8:$A$22,0))="","",INDEX('Disrupt-DIH'!$B$8:$B$22,MATCH($A14,'Disrupt-DIH'!$A$8:$A$22,0)))</f>
        <v/>
      </c>
      <c r="F14" s="89" t="str" cm="1">
        <f t="array" ref="F14">IF(E14="","",LEFT(INDEX('Disrupt-DIH'!$H$7:$J$7,1,'Disrupt-DIH TR'!C14),FIND(" Outage",INDEX('Disrupt-DIH'!$H$7:$J$7,1,'Disrupt-DIH TR'!C14))-1))</f>
        <v/>
      </c>
      <c r="G14" s="50" t="str" cm="1">
        <f t="array" ref="G14">IF(E14="","",INDEX('Disrupt-DIH'!$H$8:$J$22,MATCH(A14,'Disrupt-DIH'!$A$8:$A$22,0),C14))</f>
        <v/>
      </c>
      <c r="H14" s="50" t="str">
        <f>IF(E14="","",INDEX('Disrupt-DIH'!$G$8:$G$22,MATCH(A14,'Disrupt-DIH'!$A$8:$A$22,0)))</f>
        <v/>
      </c>
    </row>
    <row r="15" spans="1:8" x14ac:dyDescent="0.25">
      <c r="A15" s="50" t="s">
        <v>226</v>
      </c>
      <c r="B15" s="50" t="s">
        <v>243</v>
      </c>
      <c r="C15" s="50">
        <v>2</v>
      </c>
      <c r="D15" s="50" t="s">
        <v>263</v>
      </c>
      <c r="E15" s="89" t="str">
        <f>IF(INDEX('Disrupt-DIH'!$B$8:$B$22,MATCH($A15,'Disrupt-DIH'!$A$8:$A$22,0))="","",INDEX('Disrupt-DIH'!$B$8:$B$22,MATCH($A15,'Disrupt-DIH'!$A$8:$A$22,0)))</f>
        <v/>
      </c>
      <c r="F15" s="89" t="str" cm="1">
        <f t="array" ref="F15">IF(E15="","",LEFT(INDEX('Disrupt-DIH'!$H$7:$J$7,1,'Disrupt-DIH TR'!C15),FIND(" Outage",INDEX('Disrupt-DIH'!$H$7:$J$7,1,'Disrupt-DIH TR'!C15))-1))</f>
        <v/>
      </c>
      <c r="G15" s="50" t="str" cm="1">
        <f t="array" ref="G15">IF(E15="","",INDEX('Disrupt-DIH'!$H$8:$J$22,MATCH(A15,'Disrupt-DIH'!$A$8:$A$22,0),C15))</f>
        <v/>
      </c>
      <c r="H15" s="50" t="str">
        <f>IF(E15="","",INDEX('Disrupt-DIH'!$G$8:$G$22,MATCH(A15,'Disrupt-DIH'!$A$8:$A$22,0)))</f>
        <v/>
      </c>
    </row>
    <row r="16" spans="1:8" x14ac:dyDescent="0.25">
      <c r="A16" s="50" t="s">
        <v>226</v>
      </c>
      <c r="B16" s="50" t="s">
        <v>244</v>
      </c>
      <c r="C16" s="50">
        <v>3</v>
      </c>
      <c r="D16" s="50" t="s">
        <v>278</v>
      </c>
      <c r="E16" s="89" t="str">
        <f>IF(INDEX('Disrupt-DIH'!$B$8:$B$22,MATCH($A16,'Disrupt-DIH'!$A$8:$A$22,0))="","",INDEX('Disrupt-DIH'!$B$8:$B$22,MATCH($A16,'Disrupt-DIH'!$A$8:$A$22,0)))</f>
        <v/>
      </c>
      <c r="F16" s="89" t="str" cm="1">
        <f t="array" ref="F16">IF(E16="","",LEFT(INDEX('Disrupt-DIH'!$H$7:$J$7,1,'Disrupt-DIH TR'!C16),FIND(" Outage",INDEX('Disrupt-DIH'!$H$7:$J$7,1,'Disrupt-DIH TR'!C16))-1))</f>
        <v/>
      </c>
      <c r="G16" s="50" t="str" cm="1">
        <f t="array" ref="G16">IF(E16="","",INDEX('Disrupt-DIH'!$H$8:$J$22,MATCH(A16,'Disrupt-DIH'!$A$8:$A$22,0),C16))</f>
        <v/>
      </c>
      <c r="H16" s="50" t="str">
        <f>IF(E16="","",INDEX('Disrupt-DIH'!$G$8:$G$22,MATCH(A16,'Disrupt-DIH'!$A$8:$A$22,0)))</f>
        <v/>
      </c>
    </row>
    <row r="17" spans="1:8" x14ac:dyDescent="0.25">
      <c r="A17" s="50" t="s">
        <v>227</v>
      </c>
      <c r="B17" s="50" t="s">
        <v>242</v>
      </c>
      <c r="C17" s="50">
        <v>1</v>
      </c>
      <c r="D17" s="50" t="s">
        <v>249</v>
      </c>
      <c r="E17" s="89" t="str">
        <f>IF(INDEX('Disrupt-DIH'!$B$8:$B$22,MATCH($A17,'Disrupt-DIH'!$A$8:$A$22,0))="","",INDEX('Disrupt-DIH'!$B$8:$B$22,MATCH($A17,'Disrupt-DIH'!$A$8:$A$22,0)))</f>
        <v/>
      </c>
      <c r="F17" s="89" t="str" cm="1">
        <f t="array" ref="F17">IF(E17="","",LEFT(INDEX('Disrupt-DIH'!$H$7:$J$7,1,'Disrupt-DIH TR'!C17),FIND(" Outage",INDEX('Disrupt-DIH'!$H$7:$J$7,1,'Disrupt-DIH TR'!C17))-1))</f>
        <v/>
      </c>
      <c r="G17" s="50" t="str" cm="1">
        <f t="array" ref="G17">IF(E17="","",INDEX('Disrupt-DIH'!$H$8:$J$22,MATCH(A17,'Disrupt-DIH'!$A$8:$A$22,0),C17))</f>
        <v/>
      </c>
      <c r="H17" s="50" t="str">
        <f>IF(E17="","",INDEX('Disrupt-DIH'!$G$8:$G$22,MATCH(A17,'Disrupt-DIH'!$A$8:$A$22,0)))</f>
        <v/>
      </c>
    </row>
    <row r="18" spans="1:8" x14ac:dyDescent="0.25">
      <c r="A18" s="50" t="s">
        <v>227</v>
      </c>
      <c r="B18" s="50" t="s">
        <v>243</v>
      </c>
      <c r="C18" s="50">
        <v>2</v>
      </c>
      <c r="D18" s="50" t="s">
        <v>264</v>
      </c>
      <c r="E18" s="89" t="str">
        <f>IF(INDEX('Disrupt-DIH'!$B$8:$B$22,MATCH($A18,'Disrupt-DIH'!$A$8:$A$22,0))="","",INDEX('Disrupt-DIH'!$B$8:$B$22,MATCH($A18,'Disrupt-DIH'!$A$8:$A$22,0)))</f>
        <v/>
      </c>
      <c r="F18" s="89" t="str" cm="1">
        <f t="array" ref="F18">IF(E18="","",LEFT(INDEX('Disrupt-DIH'!$H$7:$J$7,1,'Disrupt-DIH TR'!C18),FIND(" Outage",INDEX('Disrupt-DIH'!$H$7:$J$7,1,'Disrupt-DIH TR'!C18))-1))</f>
        <v/>
      </c>
      <c r="G18" s="50" t="str" cm="1">
        <f t="array" ref="G18">IF(E18="","",INDEX('Disrupt-DIH'!$H$8:$J$22,MATCH(A18,'Disrupt-DIH'!$A$8:$A$22,0),C18))</f>
        <v/>
      </c>
      <c r="H18" s="50" t="str">
        <f>IF(E18="","",INDEX('Disrupt-DIH'!$G$8:$G$22,MATCH(A18,'Disrupt-DIH'!$A$8:$A$22,0)))</f>
        <v/>
      </c>
    </row>
    <row r="19" spans="1:8" x14ac:dyDescent="0.25">
      <c r="A19" s="50" t="s">
        <v>227</v>
      </c>
      <c r="B19" s="50" t="s">
        <v>244</v>
      </c>
      <c r="C19" s="50">
        <v>3</v>
      </c>
      <c r="D19" s="50" t="s">
        <v>279</v>
      </c>
      <c r="E19" s="89" t="str">
        <f>IF(INDEX('Disrupt-DIH'!$B$8:$B$22,MATCH($A19,'Disrupt-DIH'!$A$8:$A$22,0))="","",INDEX('Disrupt-DIH'!$B$8:$B$22,MATCH($A19,'Disrupt-DIH'!$A$8:$A$22,0)))</f>
        <v/>
      </c>
      <c r="F19" s="89" t="str" cm="1">
        <f t="array" ref="F19">IF(E19="","",LEFT(INDEX('Disrupt-DIH'!$H$7:$J$7,1,'Disrupt-DIH TR'!C19),FIND(" Outage",INDEX('Disrupt-DIH'!$H$7:$J$7,1,'Disrupt-DIH TR'!C19))-1))</f>
        <v/>
      </c>
      <c r="G19" s="50" t="str" cm="1">
        <f t="array" ref="G19">IF(E19="","",INDEX('Disrupt-DIH'!$H$8:$J$22,MATCH(A19,'Disrupt-DIH'!$A$8:$A$22,0),C19))</f>
        <v/>
      </c>
      <c r="H19" s="50" t="str">
        <f>IF(E19="","",INDEX('Disrupt-DIH'!$G$8:$G$22,MATCH(A19,'Disrupt-DIH'!$A$8:$A$22,0)))</f>
        <v/>
      </c>
    </row>
    <row r="20" spans="1:8" x14ac:dyDescent="0.25">
      <c r="A20" s="50" t="s">
        <v>228</v>
      </c>
      <c r="B20" s="50" t="s">
        <v>242</v>
      </c>
      <c r="C20" s="50">
        <v>1</v>
      </c>
      <c r="D20" s="50" t="s">
        <v>250</v>
      </c>
      <c r="E20" s="89" t="str">
        <f>IF(INDEX('Disrupt-DIH'!$B$8:$B$22,MATCH($A20,'Disrupt-DIH'!$A$8:$A$22,0))="","",INDEX('Disrupt-DIH'!$B$8:$B$22,MATCH($A20,'Disrupt-DIH'!$A$8:$A$22,0)))</f>
        <v/>
      </c>
      <c r="F20" s="89" t="str" cm="1">
        <f t="array" ref="F20">IF(E20="","",LEFT(INDEX('Disrupt-DIH'!$H$7:$J$7,1,'Disrupt-DIH TR'!C20),FIND(" Outage",INDEX('Disrupt-DIH'!$H$7:$J$7,1,'Disrupt-DIH TR'!C20))-1))</f>
        <v/>
      </c>
      <c r="G20" s="50" t="str" cm="1">
        <f t="array" ref="G20">IF(E20="","",INDEX('Disrupt-DIH'!$H$8:$J$22,MATCH(A20,'Disrupt-DIH'!$A$8:$A$22,0),C20))</f>
        <v/>
      </c>
      <c r="H20" s="50" t="str">
        <f>IF(E20="","",INDEX('Disrupt-DIH'!$G$8:$G$22,MATCH(A20,'Disrupt-DIH'!$A$8:$A$22,0)))</f>
        <v/>
      </c>
    </row>
    <row r="21" spans="1:8" x14ac:dyDescent="0.25">
      <c r="A21" s="50" t="s">
        <v>228</v>
      </c>
      <c r="B21" s="50" t="s">
        <v>243</v>
      </c>
      <c r="C21" s="50">
        <v>2</v>
      </c>
      <c r="D21" s="50" t="s">
        <v>265</v>
      </c>
      <c r="E21" s="89" t="str">
        <f>IF(INDEX('Disrupt-DIH'!$B$8:$B$22,MATCH($A21,'Disrupt-DIH'!$A$8:$A$22,0))="","",INDEX('Disrupt-DIH'!$B$8:$B$22,MATCH($A21,'Disrupt-DIH'!$A$8:$A$22,0)))</f>
        <v/>
      </c>
      <c r="F21" s="89" t="str" cm="1">
        <f t="array" ref="F21">IF(E21="","",LEFT(INDEX('Disrupt-DIH'!$H$7:$J$7,1,'Disrupt-DIH TR'!C21),FIND(" Outage",INDEX('Disrupt-DIH'!$H$7:$J$7,1,'Disrupt-DIH TR'!C21))-1))</f>
        <v/>
      </c>
      <c r="G21" s="50" t="str" cm="1">
        <f t="array" ref="G21">IF(E21="","",INDEX('Disrupt-DIH'!$H$8:$J$22,MATCH(A21,'Disrupt-DIH'!$A$8:$A$22,0),C21))</f>
        <v/>
      </c>
      <c r="H21" s="50" t="str">
        <f>IF(E21="","",INDEX('Disrupt-DIH'!$G$8:$G$22,MATCH(A21,'Disrupt-DIH'!$A$8:$A$22,0)))</f>
        <v/>
      </c>
    </row>
    <row r="22" spans="1:8" x14ac:dyDescent="0.25">
      <c r="A22" s="50" t="s">
        <v>228</v>
      </c>
      <c r="B22" s="50" t="s">
        <v>244</v>
      </c>
      <c r="C22" s="50">
        <v>3</v>
      </c>
      <c r="D22" s="50" t="s">
        <v>280</v>
      </c>
      <c r="E22" s="89" t="str">
        <f>IF(INDEX('Disrupt-DIH'!$B$8:$B$22,MATCH($A22,'Disrupt-DIH'!$A$8:$A$22,0))="","",INDEX('Disrupt-DIH'!$B$8:$B$22,MATCH($A22,'Disrupt-DIH'!$A$8:$A$22,0)))</f>
        <v/>
      </c>
      <c r="F22" s="89" t="str" cm="1">
        <f t="array" ref="F22">IF(E22="","",LEFT(INDEX('Disrupt-DIH'!$H$7:$J$7,1,'Disrupt-DIH TR'!C22),FIND(" Outage",INDEX('Disrupt-DIH'!$H$7:$J$7,1,'Disrupt-DIH TR'!C22))-1))</f>
        <v/>
      </c>
      <c r="G22" s="50" t="str" cm="1">
        <f t="array" ref="G22">IF(E22="","",INDEX('Disrupt-DIH'!$H$8:$J$22,MATCH(A22,'Disrupt-DIH'!$A$8:$A$22,0),C22))</f>
        <v/>
      </c>
      <c r="H22" s="50" t="str">
        <f>IF(E22="","",INDEX('Disrupt-DIH'!$G$8:$G$22,MATCH(A22,'Disrupt-DIH'!$A$8:$A$22,0)))</f>
        <v/>
      </c>
    </row>
    <row r="23" spans="1:8" x14ac:dyDescent="0.25">
      <c r="A23" s="50" t="s">
        <v>229</v>
      </c>
      <c r="B23" s="50" t="s">
        <v>242</v>
      </c>
      <c r="C23" s="50">
        <v>1</v>
      </c>
      <c r="D23" s="50" t="s">
        <v>251</v>
      </c>
      <c r="E23" s="89" t="str">
        <f>IF(INDEX('Disrupt-DIH'!$B$8:$B$22,MATCH($A23,'Disrupt-DIH'!$A$8:$A$22,0))="","",INDEX('Disrupt-DIH'!$B$8:$B$22,MATCH($A23,'Disrupt-DIH'!$A$8:$A$22,0)))</f>
        <v/>
      </c>
      <c r="F23" s="89" t="str" cm="1">
        <f t="array" ref="F23">IF(E23="","",LEFT(INDEX('Disrupt-DIH'!$H$7:$J$7,1,'Disrupt-DIH TR'!C23),FIND(" Outage",INDEX('Disrupt-DIH'!$H$7:$J$7,1,'Disrupt-DIH TR'!C23))-1))</f>
        <v/>
      </c>
      <c r="G23" s="50" t="str" cm="1">
        <f t="array" ref="G23">IF(E23="","",INDEX('Disrupt-DIH'!$H$8:$J$22,MATCH(A23,'Disrupt-DIH'!$A$8:$A$22,0),C23))</f>
        <v/>
      </c>
      <c r="H23" s="50" t="str">
        <f>IF(E23="","",INDEX('Disrupt-DIH'!$G$8:$G$22,MATCH(A23,'Disrupt-DIH'!$A$8:$A$22,0)))</f>
        <v/>
      </c>
    </row>
    <row r="24" spans="1:8" x14ac:dyDescent="0.25">
      <c r="A24" s="50" t="s">
        <v>229</v>
      </c>
      <c r="B24" s="50" t="s">
        <v>243</v>
      </c>
      <c r="C24" s="50">
        <v>2</v>
      </c>
      <c r="D24" s="50" t="s">
        <v>266</v>
      </c>
      <c r="E24" s="89" t="str">
        <f>IF(INDEX('Disrupt-DIH'!$B$8:$B$22,MATCH($A24,'Disrupt-DIH'!$A$8:$A$22,0))="","",INDEX('Disrupt-DIH'!$B$8:$B$22,MATCH($A24,'Disrupt-DIH'!$A$8:$A$22,0)))</f>
        <v/>
      </c>
      <c r="F24" s="89" t="str" cm="1">
        <f t="array" ref="F24">IF(E24="","",LEFT(INDEX('Disrupt-DIH'!$H$7:$J$7,1,'Disrupt-DIH TR'!C24),FIND(" Outage",INDEX('Disrupt-DIH'!$H$7:$J$7,1,'Disrupt-DIH TR'!C24))-1))</f>
        <v/>
      </c>
      <c r="G24" s="50" t="str" cm="1">
        <f t="array" ref="G24">IF(E24="","",INDEX('Disrupt-DIH'!$H$8:$J$22,MATCH(A24,'Disrupt-DIH'!$A$8:$A$22,0),C24))</f>
        <v/>
      </c>
      <c r="H24" s="50" t="str">
        <f>IF(E24="","",INDEX('Disrupt-DIH'!$G$8:$G$22,MATCH(A24,'Disrupt-DIH'!$A$8:$A$22,0)))</f>
        <v/>
      </c>
    </row>
    <row r="25" spans="1:8" x14ac:dyDescent="0.25">
      <c r="A25" s="50" t="s">
        <v>229</v>
      </c>
      <c r="B25" s="50" t="s">
        <v>244</v>
      </c>
      <c r="C25" s="50">
        <v>3</v>
      </c>
      <c r="D25" s="50" t="s">
        <v>281</v>
      </c>
      <c r="E25" s="89" t="str">
        <f>IF(INDEX('Disrupt-DIH'!$B$8:$B$22,MATCH($A25,'Disrupt-DIH'!$A$8:$A$22,0))="","",INDEX('Disrupt-DIH'!$B$8:$B$22,MATCH($A25,'Disrupt-DIH'!$A$8:$A$22,0)))</f>
        <v/>
      </c>
      <c r="F25" s="89" t="str" cm="1">
        <f t="array" ref="F25">IF(E25="","",LEFT(INDEX('Disrupt-DIH'!$H$7:$J$7,1,'Disrupt-DIH TR'!C25),FIND(" Outage",INDEX('Disrupt-DIH'!$H$7:$J$7,1,'Disrupt-DIH TR'!C25))-1))</f>
        <v/>
      </c>
      <c r="G25" s="50" t="str" cm="1">
        <f t="array" ref="G25">IF(E25="","",INDEX('Disrupt-DIH'!$H$8:$J$22,MATCH(A25,'Disrupt-DIH'!$A$8:$A$22,0),C25))</f>
        <v/>
      </c>
      <c r="H25" s="50" t="str">
        <f>IF(E25="","",INDEX('Disrupt-DIH'!$G$8:$G$22,MATCH(A25,'Disrupt-DIH'!$A$8:$A$22,0)))</f>
        <v/>
      </c>
    </row>
    <row r="26" spans="1:8" x14ac:dyDescent="0.25">
      <c r="A26" s="50" t="s">
        <v>230</v>
      </c>
      <c r="B26" s="50" t="s">
        <v>242</v>
      </c>
      <c r="C26" s="50">
        <v>1</v>
      </c>
      <c r="D26" s="50" t="s">
        <v>252</v>
      </c>
      <c r="E26" s="89" t="str">
        <f>IF(INDEX('Disrupt-DIH'!$B$8:$B$22,MATCH($A26,'Disrupt-DIH'!$A$8:$A$22,0))="","",INDEX('Disrupt-DIH'!$B$8:$B$22,MATCH($A26,'Disrupt-DIH'!$A$8:$A$22,0)))</f>
        <v/>
      </c>
      <c r="F26" s="89" t="str" cm="1">
        <f t="array" ref="F26">IF(E26="","",LEFT(INDEX('Disrupt-DIH'!$H$7:$J$7,1,'Disrupt-DIH TR'!C26),FIND(" Outage",INDEX('Disrupt-DIH'!$H$7:$J$7,1,'Disrupt-DIH TR'!C26))-1))</f>
        <v/>
      </c>
      <c r="G26" s="50" t="str" cm="1">
        <f t="array" ref="G26">IF(E26="","",INDEX('Disrupt-DIH'!$H$8:$J$22,MATCH(A26,'Disrupt-DIH'!$A$8:$A$22,0),C26))</f>
        <v/>
      </c>
      <c r="H26" s="50" t="str">
        <f>IF(E26="","",INDEX('Disrupt-DIH'!$G$8:$G$22,MATCH(A26,'Disrupt-DIH'!$A$8:$A$22,0)))</f>
        <v/>
      </c>
    </row>
    <row r="27" spans="1:8" x14ac:dyDescent="0.25">
      <c r="A27" s="50" t="s">
        <v>230</v>
      </c>
      <c r="B27" s="50" t="s">
        <v>243</v>
      </c>
      <c r="C27" s="50">
        <v>2</v>
      </c>
      <c r="D27" s="50" t="s">
        <v>267</v>
      </c>
      <c r="E27" s="89" t="str">
        <f>IF(INDEX('Disrupt-DIH'!$B$8:$B$22,MATCH($A27,'Disrupt-DIH'!$A$8:$A$22,0))="","",INDEX('Disrupt-DIH'!$B$8:$B$22,MATCH($A27,'Disrupt-DIH'!$A$8:$A$22,0)))</f>
        <v/>
      </c>
      <c r="F27" s="89" t="str" cm="1">
        <f t="array" ref="F27">IF(E27="","",LEFT(INDEX('Disrupt-DIH'!$H$7:$J$7,1,'Disrupt-DIH TR'!C27),FIND(" Outage",INDEX('Disrupt-DIH'!$H$7:$J$7,1,'Disrupt-DIH TR'!C27))-1))</f>
        <v/>
      </c>
      <c r="G27" s="50" t="str" cm="1">
        <f t="array" ref="G27">IF(E27="","",INDEX('Disrupt-DIH'!$H$8:$J$22,MATCH(A27,'Disrupt-DIH'!$A$8:$A$22,0),C27))</f>
        <v/>
      </c>
      <c r="H27" s="50" t="str">
        <f>IF(E27="","",INDEX('Disrupt-DIH'!$G$8:$G$22,MATCH(A27,'Disrupt-DIH'!$A$8:$A$22,0)))</f>
        <v/>
      </c>
    </row>
    <row r="28" spans="1:8" x14ac:dyDescent="0.25">
      <c r="A28" s="50" t="s">
        <v>230</v>
      </c>
      <c r="B28" s="50" t="s">
        <v>244</v>
      </c>
      <c r="C28" s="50">
        <v>3</v>
      </c>
      <c r="D28" s="50" t="s">
        <v>282</v>
      </c>
      <c r="E28" s="89" t="str">
        <f>IF(INDEX('Disrupt-DIH'!$B$8:$B$22,MATCH($A28,'Disrupt-DIH'!$A$8:$A$22,0))="","",INDEX('Disrupt-DIH'!$B$8:$B$22,MATCH($A28,'Disrupt-DIH'!$A$8:$A$22,0)))</f>
        <v/>
      </c>
      <c r="F28" s="89" t="str" cm="1">
        <f t="array" ref="F28">IF(E28="","",LEFT(INDEX('Disrupt-DIH'!$H$7:$J$7,1,'Disrupt-DIH TR'!C28),FIND(" Outage",INDEX('Disrupt-DIH'!$H$7:$J$7,1,'Disrupt-DIH TR'!C28))-1))</f>
        <v/>
      </c>
      <c r="G28" s="50" t="str" cm="1">
        <f t="array" ref="G28">IF(E28="","",INDEX('Disrupt-DIH'!$H$8:$J$22,MATCH(A28,'Disrupt-DIH'!$A$8:$A$22,0),C28))</f>
        <v/>
      </c>
      <c r="H28" s="50" t="str">
        <f>IF(E28="","",INDEX('Disrupt-DIH'!$G$8:$G$22,MATCH(A28,'Disrupt-DIH'!$A$8:$A$22,0)))</f>
        <v/>
      </c>
    </row>
    <row r="29" spans="1:8" x14ac:dyDescent="0.25">
      <c r="A29" s="50" t="s">
        <v>231</v>
      </c>
      <c r="B29" s="50" t="s">
        <v>242</v>
      </c>
      <c r="C29" s="50">
        <v>1</v>
      </c>
      <c r="D29" s="50" t="s">
        <v>253</v>
      </c>
      <c r="E29" s="89" t="str">
        <f>IF(INDEX('Disrupt-DIH'!$B$8:$B$22,MATCH($A29,'Disrupt-DIH'!$A$8:$A$22,0))="","",INDEX('Disrupt-DIH'!$B$8:$B$22,MATCH($A29,'Disrupt-DIH'!$A$8:$A$22,0)))</f>
        <v/>
      </c>
      <c r="F29" s="89" t="str" cm="1">
        <f t="array" ref="F29">IF(E29="","",LEFT(INDEX('Disrupt-DIH'!$H$7:$J$7,1,'Disrupt-DIH TR'!C29),FIND(" Outage",INDEX('Disrupt-DIH'!$H$7:$J$7,1,'Disrupt-DIH TR'!C29))-1))</f>
        <v/>
      </c>
      <c r="G29" s="50" t="str" cm="1">
        <f t="array" ref="G29">IF(E29="","",INDEX('Disrupt-DIH'!$H$8:$J$22,MATCH(A29,'Disrupt-DIH'!$A$8:$A$22,0),C29))</f>
        <v/>
      </c>
      <c r="H29" s="50" t="str">
        <f>IF(E29="","",INDEX('Disrupt-DIH'!$G$8:$G$22,MATCH(A29,'Disrupt-DIH'!$A$8:$A$22,0)))</f>
        <v/>
      </c>
    </row>
    <row r="30" spans="1:8" x14ac:dyDescent="0.25">
      <c r="A30" s="50" t="s">
        <v>231</v>
      </c>
      <c r="B30" s="50" t="s">
        <v>243</v>
      </c>
      <c r="C30" s="50">
        <v>2</v>
      </c>
      <c r="D30" s="50" t="s">
        <v>268</v>
      </c>
      <c r="E30" s="89" t="str">
        <f>IF(INDEX('Disrupt-DIH'!$B$8:$B$22,MATCH($A30,'Disrupt-DIH'!$A$8:$A$22,0))="","",INDEX('Disrupt-DIH'!$B$8:$B$22,MATCH($A30,'Disrupt-DIH'!$A$8:$A$22,0)))</f>
        <v/>
      </c>
      <c r="F30" s="89" t="str" cm="1">
        <f t="array" ref="F30">IF(E30="","",LEFT(INDEX('Disrupt-DIH'!$H$7:$J$7,1,'Disrupt-DIH TR'!C30),FIND(" Outage",INDEX('Disrupt-DIH'!$H$7:$J$7,1,'Disrupt-DIH TR'!C30))-1))</f>
        <v/>
      </c>
      <c r="G30" s="50" t="str" cm="1">
        <f t="array" ref="G30">IF(E30="","",INDEX('Disrupt-DIH'!$H$8:$J$22,MATCH(A30,'Disrupt-DIH'!$A$8:$A$22,0),C30))</f>
        <v/>
      </c>
      <c r="H30" s="50" t="str">
        <f>IF(E30="","",INDEX('Disrupt-DIH'!$G$8:$G$22,MATCH(A30,'Disrupt-DIH'!$A$8:$A$22,0)))</f>
        <v/>
      </c>
    </row>
    <row r="31" spans="1:8" x14ac:dyDescent="0.25">
      <c r="A31" s="50" t="s">
        <v>231</v>
      </c>
      <c r="B31" s="50" t="s">
        <v>244</v>
      </c>
      <c r="C31" s="50">
        <v>3</v>
      </c>
      <c r="D31" s="50" t="s">
        <v>283</v>
      </c>
      <c r="E31" s="89" t="str">
        <f>IF(INDEX('Disrupt-DIH'!$B$8:$B$22,MATCH($A31,'Disrupt-DIH'!$A$8:$A$22,0))="","",INDEX('Disrupt-DIH'!$B$8:$B$22,MATCH($A31,'Disrupt-DIH'!$A$8:$A$22,0)))</f>
        <v/>
      </c>
      <c r="F31" s="89" t="str" cm="1">
        <f t="array" ref="F31">IF(E31="","",LEFT(INDEX('Disrupt-DIH'!$H$7:$J$7,1,'Disrupt-DIH TR'!C31),FIND(" Outage",INDEX('Disrupt-DIH'!$H$7:$J$7,1,'Disrupt-DIH TR'!C31))-1))</f>
        <v/>
      </c>
      <c r="G31" s="50" t="str" cm="1">
        <f t="array" ref="G31">IF(E31="","",INDEX('Disrupt-DIH'!$H$8:$J$22,MATCH(A31,'Disrupt-DIH'!$A$8:$A$22,0),C31))</f>
        <v/>
      </c>
      <c r="H31" s="50" t="str">
        <f>IF(E31="","",INDEX('Disrupt-DIH'!$G$8:$G$22,MATCH(A31,'Disrupt-DIH'!$A$8:$A$22,0)))</f>
        <v/>
      </c>
    </row>
    <row r="32" spans="1:8" x14ac:dyDescent="0.25">
      <c r="A32" s="50" t="s">
        <v>232</v>
      </c>
      <c r="B32" s="50" t="s">
        <v>242</v>
      </c>
      <c r="C32" s="50">
        <v>1</v>
      </c>
      <c r="D32" s="50" t="s">
        <v>254</v>
      </c>
      <c r="E32" s="89" t="str">
        <f>IF(INDEX('Disrupt-DIH'!$B$8:$B$22,MATCH($A32,'Disrupt-DIH'!$A$8:$A$22,0))="","",INDEX('Disrupt-DIH'!$B$8:$B$22,MATCH($A32,'Disrupt-DIH'!$A$8:$A$22,0)))</f>
        <v/>
      </c>
      <c r="F32" s="89" t="str" cm="1">
        <f t="array" ref="F32">IF(E32="","",LEFT(INDEX('Disrupt-DIH'!$H$7:$J$7,1,'Disrupt-DIH TR'!C32),FIND(" Outage",INDEX('Disrupt-DIH'!$H$7:$J$7,1,'Disrupt-DIH TR'!C32))-1))</f>
        <v/>
      </c>
      <c r="G32" s="50" t="str" cm="1">
        <f t="array" ref="G32">IF(E32="","",INDEX('Disrupt-DIH'!$H$8:$J$22,MATCH(A32,'Disrupt-DIH'!$A$8:$A$22,0),C32))</f>
        <v/>
      </c>
      <c r="H32" s="50" t="str">
        <f>IF(E32="","",INDEX('Disrupt-DIH'!$G$8:$G$22,MATCH(A32,'Disrupt-DIH'!$A$8:$A$22,0)))</f>
        <v/>
      </c>
    </row>
    <row r="33" spans="1:8" x14ac:dyDescent="0.25">
      <c r="A33" s="50" t="s">
        <v>232</v>
      </c>
      <c r="B33" s="50" t="s">
        <v>243</v>
      </c>
      <c r="C33" s="50">
        <v>2</v>
      </c>
      <c r="D33" s="50" t="s">
        <v>269</v>
      </c>
      <c r="E33" s="89" t="str">
        <f>IF(INDEX('Disrupt-DIH'!$B$8:$B$22,MATCH($A33,'Disrupt-DIH'!$A$8:$A$22,0))="","",INDEX('Disrupt-DIH'!$B$8:$B$22,MATCH($A33,'Disrupt-DIH'!$A$8:$A$22,0)))</f>
        <v/>
      </c>
      <c r="F33" s="89" t="str" cm="1">
        <f t="array" ref="F33">IF(E33="","",LEFT(INDEX('Disrupt-DIH'!$H$7:$J$7,1,'Disrupt-DIH TR'!C33),FIND(" Outage",INDEX('Disrupt-DIH'!$H$7:$J$7,1,'Disrupt-DIH TR'!C33))-1))</f>
        <v/>
      </c>
      <c r="G33" s="50" t="str" cm="1">
        <f t="array" ref="G33">IF(E33="","",INDEX('Disrupt-DIH'!$H$8:$J$22,MATCH(A33,'Disrupt-DIH'!$A$8:$A$22,0),C33))</f>
        <v/>
      </c>
      <c r="H33" s="50" t="str">
        <f>IF(E33="","",INDEX('Disrupt-DIH'!$G$8:$G$22,MATCH(A33,'Disrupt-DIH'!$A$8:$A$22,0)))</f>
        <v/>
      </c>
    </row>
    <row r="34" spans="1:8" x14ac:dyDescent="0.25">
      <c r="A34" s="50" t="s">
        <v>232</v>
      </c>
      <c r="B34" s="50" t="s">
        <v>244</v>
      </c>
      <c r="C34" s="50">
        <v>3</v>
      </c>
      <c r="D34" s="50" t="s">
        <v>284</v>
      </c>
      <c r="E34" s="89" t="str">
        <f>IF(INDEX('Disrupt-DIH'!$B$8:$B$22,MATCH($A34,'Disrupt-DIH'!$A$8:$A$22,0))="","",INDEX('Disrupt-DIH'!$B$8:$B$22,MATCH($A34,'Disrupt-DIH'!$A$8:$A$22,0)))</f>
        <v/>
      </c>
      <c r="F34" s="89" t="str" cm="1">
        <f t="array" ref="F34">IF(E34="","",LEFT(INDEX('Disrupt-DIH'!$H$7:$J$7,1,'Disrupt-DIH TR'!C34),FIND(" Outage",INDEX('Disrupt-DIH'!$H$7:$J$7,1,'Disrupt-DIH TR'!C34))-1))</f>
        <v/>
      </c>
      <c r="G34" s="50" t="str" cm="1">
        <f t="array" ref="G34">IF(E34="","",INDEX('Disrupt-DIH'!$H$8:$J$22,MATCH(A34,'Disrupt-DIH'!$A$8:$A$22,0),C34))</f>
        <v/>
      </c>
      <c r="H34" s="50" t="str">
        <f>IF(E34="","",INDEX('Disrupt-DIH'!$G$8:$G$22,MATCH(A34,'Disrupt-DIH'!$A$8:$A$22,0)))</f>
        <v/>
      </c>
    </row>
    <row r="35" spans="1:8" x14ac:dyDescent="0.25">
      <c r="A35" s="50" t="s">
        <v>233</v>
      </c>
      <c r="B35" s="50" t="s">
        <v>242</v>
      </c>
      <c r="C35" s="50">
        <v>1</v>
      </c>
      <c r="D35" s="50" t="s">
        <v>255</v>
      </c>
      <c r="E35" s="89" t="str">
        <f>IF(INDEX('Disrupt-DIH'!$B$8:$B$22,MATCH($A35,'Disrupt-DIH'!$A$8:$A$22,0))="","",INDEX('Disrupt-DIH'!$B$8:$B$22,MATCH($A35,'Disrupt-DIH'!$A$8:$A$22,0)))</f>
        <v/>
      </c>
      <c r="F35" s="89" t="str" cm="1">
        <f t="array" ref="F35">IF(E35="","",LEFT(INDEX('Disrupt-DIH'!$H$7:$J$7,1,'Disrupt-DIH TR'!C35),FIND(" Outage",INDEX('Disrupt-DIH'!$H$7:$J$7,1,'Disrupt-DIH TR'!C35))-1))</f>
        <v/>
      </c>
      <c r="G35" s="50" t="str" cm="1">
        <f t="array" ref="G35">IF(E35="","",INDEX('Disrupt-DIH'!$H$8:$J$22,MATCH(A35,'Disrupt-DIH'!$A$8:$A$22,0),C35))</f>
        <v/>
      </c>
      <c r="H35" s="50" t="str">
        <f>IF(E35="","",INDEX('Disrupt-DIH'!$G$8:$G$22,MATCH(A35,'Disrupt-DIH'!$A$8:$A$22,0)))</f>
        <v/>
      </c>
    </row>
    <row r="36" spans="1:8" x14ac:dyDescent="0.25">
      <c r="A36" s="50" t="s">
        <v>233</v>
      </c>
      <c r="B36" s="50" t="s">
        <v>243</v>
      </c>
      <c r="C36" s="50">
        <v>2</v>
      </c>
      <c r="D36" s="50" t="s">
        <v>270</v>
      </c>
      <c r="E36" s="89" t="str">
        <f>IF(INDEX('Disrupt-DIH'!$B$8:$B$22,MATCH($A36,'Disrupt-DIH'!$A$8:$A$22,0))="","",INDEX('Disrupt-DIH'!$B$8:$B$22,MATCH($A36,'Disrupt-DIH'!$A$8:$A$22,0)))</f>
        <v/>
      </c>
      <c r="F36" s="89" t="str" cm="1">
        <f t="array" ref="F36">IF(E36="","",LEFT(INDEX('Disrupt-DIH'!$H$7:$J$7,1,'Disrupt-DIH TR'!C36),FIND(" Outage",INDEX('Disrupt-DIH'!$H$7:$J$7,1,'Disrupt-DIH TR'!C36))-1))</f>
        <v/>
      </c>
      <c r="G36" s="50" t="str" cm="1">
        <f t="array" ref="G36">IF(E36="","",INDEX('Disrupt-DIH'!$H$8:$J$22,MATCH(A36,'Disrupt-DIH'!$A$8:$A$22,0),C36))</f>
        <v/>
      </c>
      <c r="H36" s="50" t="str">
        <f>IF(E36="","",INDEX('Disrupt-DIH'!$G$8:$G$22,MATCH(A36,'Disrupt-DIH'!$A$8:$A$22,0)))</f>
        <v/>
      </c>
    </row>
    <row r="37" spans="1:8" x14ac:dyDescent="0.25">
      <c r="A37" s="50" t="s">
        <v>233</v>
      </c>
      <c r="B37" s="50" t="s">
        <v>244</v>
      </c>
      <c r="C37" s="50">
        <v>3</v>
      </c>
      <c r="D37" s="50" t="s">
        <v>285</v>
      </c>
      <c r="E37" s="89" t="str">
        <f>IF(INDEX('Disrupt-DIH'!$B$8:$B$22,MATCH($A37,'Disrupt-DIH'!$A$8:$A$22,0))="","",INDEX('Disrupt-DIH'!$B$8:$B$22,MATCH($A37,'Disrupt-DIH'!$A$8:$A$22,0)))</f>
        <v/>
      </c>
      <c r="F37" s="89" t="str" cm="1">
        <f t="array" ref="F37">IF(E37="","",LEFT(INDEX('Disrupt-DIH'!$H$7:$J$7,1,'Disrupt-DIH TR'!C37),FIND(" Outage",INDEX('Disrupt-DIH'!$H$7:$J$7,1,'Disrupt-DIH TR'!C37))-1))</f>
        <v/>
      </c>
      <c r="G37" s="50" t="str" cm="1">
        <f t="array" ref="G37">IF(E37="","",INDEX('Disrupt-DIH'!$H$8:$J$22,MATCH(A37,'Disrupt-DIH'!$A$8:$A$22,0),C37))</f>
        <v/>
      </c>
      <c r="H37" s="50" t="str">
        <f>IF(E37="","",INDEX('Disrupt-DIH'!$G$8:$G$22,MATCH(A37,'Disrupt-DIH'!$A$8:$A$22,0)))</f>
        <v/>
      </c>
    </row>
    <row r="38" spans="1:8" x14ac:dyDescent="0.25">
      <c r="A38" s="50" t="s">
        <v>234</v>
      </c>
      <c r="B38" s="50" t="s">
        <v>242</v>
      </c>
      <c r="C38" s="50">
        <v>1</v>
      </c>
      <c r="D38" s="50" t="s">
        <v>256</v>
      </c>
      <c r="E38" s="89" t="str">
        <f>IF(INDEX('Disrupt-DIH'!$B$8:$B$22,MATCH($A38,'Disrupt-DIH'!$A$8:$A$22,0))="","",INDEX('Disrupt-DIH'!$B$8:$B$22,MATCH($A38,'Disrupt-DIH'!$A$8:$A$22,0)))</f>
        <v/>
      </c>
      <c r="F38" s="89" t="str" cm="1">
        <f t="array" ref="F38">IF(E38="","",LEFT(INDEX('Disrupt-DIH'!$H$7:$J$7,1,'Disrupt-DIH TR'!C38),FIND(" Outage",INDEX('Disrupt-DIH'!$H$7:$J$7,1,'Disrupt-DIH TR'!C38))-1))</f>
        <v/>
      </c>
      <c r="G38" s="50" t="str" cm="1">
        <f t="array" ref="G38">IF(E38="","",INDEX('Disrupt-DIH'!$H$8:$J$22,MATCH(A38,'Disrupt-DIH'!$A$8:$A$22,0),C38))</f>
        <v/>
      </c>
      <c r="H38" s="50" t="str">
        <f>IF(E38="","",INDEX('Disrupt-DIH'!$G$8:$G$22,MATCH(A38,'Disrupt-DIH'!$A$8:$A$22,0)))</f>
        <v/>
      </c>
    </row>
    <row r="39" spans="1:8" x14ac:dyDescent="0.25">
      <c r="A39" s="50" t="s">
        <v>234</v>
      </c>
      <c r="B39" s="50" t="s">
        <v>243</v>
      </c>
      <c r="C39" s="50">
        <v>2</v>
      </c>
      <c r="D39" s="50" t="s">
        <v>271</v>
      </c>
      <c r="E39" s="89" t="str">
        <f>IF(INDEX('Disrupt-DIH'!$B$8:$B$22,MATCH($A39,'Disrupt-DIH'!$A$8:$A$22,0))="","",INDEX('Disrupt-DIH'!$B$8:$B$22,MATCH($A39,'Disrupt-DIH'!$A$8:$A$22,0)))</f>
        <v/>
      </c>
      <c r="F39" s="89" t="str" cm="1">
        <f t="array" ref="F39">IF(E39="","",LEFT(INDEX('Disrupt-DIH'!$H$7:$J$7,1,'Disrupt-DIH TR'!C39),FIND(" Outage",INDEX('Disrupt-DIH'!$H$7:$J$7,1,'Disrupt-DIH TR'!C39))-1))</f>
        <v/>
      </c>
      <c r="G39" s="50" t="str" cm="1">
        <f t="array" ref="G39">IF(E39="","",INDEX('Disrupt-DIH'!$H$8:$J$22,MATCH(A39,'Disrupt-DIH'!$A$8:$A$22,0),C39))</f>
        <v/>
      </c>
      <c r="H39" s="50" t="str">
        <f>IF(E39="","",INDEX('Disrupt-DIH'!$G$8:$G$22,MATCH(A39,'Disrupt-DIH'!$A$8:$A$22,0)))</f>
        <v/>
      </c>
    </row>
    <row r="40" spans="1:8" x14ac:dyDescent="0.25">
      <c r="A40" s="50" t="s">
        <v>234</v>
      </c>
      <c r="B40" s="50" t="s">
        <v>244</v>
      </c>
      <c r="C40" s="50">
        <v>3</v>
      </c>
      <c r="D40" s="50" t="s">
        <v>286</v>
      </c>
      <c r="E40" s="89" t="str">
        <f>IF(INDEX('Disrupt-DIH'!$B$8:$B$22,MATCH($A40,'Disrupt-DIH'!$A$8:$A$22,0))="","",INDEX('Disrupt-DIH'!$B$8:$B$22,MATCH($A40,'Disrupt-DIH'!$A$8:$A$22,0)))</f>
        <v/>
      </c>
      <c r="F40" s="89" t="str" cm="1">
        <f t="array" ref="F40">IF(E40="","",LEFT(INDEX('Disrupt-DIH'!$H$7:$J$7,1,'Disrupt-DIH TR'!C40),FIND(" Outage",INDEX('Disrupt-DIH'!$H$7:$J$7,1,'Disrupt-DIH TR'!C40))-1))</f>
        <v/>
      </c>
      <c r="G40" s="50" t="str" cm="1">
        <f t="array" ref="G40">IF(E40="","",INDEX('Disrupt-DIH'!$H$8:$J$22,MATCH(A40,'Disrupt-DIH'!$A$8:$A$22,0),C40))</f>
        <v/>
      </c>
      <c r="H40" s="50" t="str">
        <f>IF(E40="","",INDEX('Disrupt-DIH'!$G$8:$G$22,MATCH(A40,'Disrupt-DIH'!$A$8:$A$22,0)))</f>
        <v/>
      </c>
    </row>
    <row r="41" spans="1:8" x14ac:dyDescent="0.25">
      <c r="A41" s="50" t="s">
        <v>235</v>
      </c>
      <c r="B41" s="50" t="s">
        <v>242</v>
      </c>
      <c r="C41" s="50">
        <v>1</v>
      </c>
      <c r="D41" s="50" t="s">
        <v>257</v>
      </c>
      <c r="E41" s="89" t="str">
        <f>IF(INDEX('Disrupt-DIH'!$B$8:$B$22,MATCH($A41,'Disrupt-DIH'!$A$8:$A$22,0))="","",INDEX('Disrupt-DIH'!$B$8:$B$22,MATCH($A41,'Disrupt-DIH'!$A$8:$A$22,0)))</f>
        <v/>
      </c>
      <c r="F41" s="89" t="str" cm="1">
        <f t="array" ref="F41">IF(E41="","",LEFT(INDEX('Disrupt-DIH'!$H$7:$J$7,1,'Disrupt-DIH TR'!C41),FIND(" Outage",INDEX('Disrupt-DIH'!$H$7:$J$7,1,'Disrupt-DIH TR'!C41))-1))</f>
        <v/>
      </c>
      <c r="G41" s="50" t="str" cm="1">
        <f t="array" ref="G41">IF(E41="","",INDEX('Disrupt-DIH'!$H$8:$J$22,MATCH(A41,'Disrupt-DIH'!$A$8:$A$22,0),C41))</f>
        <v/>
      </c>
      <c r="H41" s="50" t="str">
        <f>IF(E41="","",INDEX('Disrupt-DIH'!$G$8:$G$22,MATCH(A41,'Disrupt-DIH'!$A$8:$A$22,0)))</f>
        <v/>
      </c>
    </row>
    <row r="42" spans="1:8" x14ac:dyDescent="0.25">
      <c r="A42" s="50" t="s">
        <v>235</v>
      </c>
      <c r="B42" s="50" t="s">
        <v>243</v>
      </c>
      <c r="C42" s="50">
        <v>2</v>
      </c>
      <c r="D42" s="50" t="s">
        <v>272</v>
      </c>
      <c r="E42" s="89" t="str">
        <f>IF(INDEX('Disrupt-DIH'!$B$8:$B$22,MATCH($A42,'Disrupt-DIH'!$A$8:$A$22,0))="","",INDEX('Disrupt-DIH'!$B$8:$B$22,MATCH($A42,'Disrupt-DIH'!$A$8:$A$22,0)))</f>
        <v/>
      </c>
      <c r="F42" s="89" t="str" cm="1">
        <f t="array" ref="F42">IF(E42="","",LEFT(INDEX('Disrupt-DIH'!$H$7:$J$7,1,'Disrupt-DIH TR'!C42),FIND(" Outage",INDEX('Disrupt-DIH'!$H$7:$J$7,1,'Disrupt-DIH TR'!C42))-1))</f>
        <v/>
      </c>
      <c r="G42" s="50" t="str" cm="1">
        <f t="array" ref="G42">IF(E42="","",INDEX('Disrupt-DIH'!$H$8:$J$22,MATCH(A42,'Disrupt-DIH'!$A$8:$A$22,0),C42))</f>
        <v/>
      </c>
      <c r="H42" s="50" t="str">
        <f>IF(E42="","",INDEX('Disrupt-DIH'!$G$8:$G$22,MATCH(A42,'Disrupt-DIH'!$A$8:$A$22,0)))</f>
        <v/>
      </c>
    </row>
    <row r="43" spans="1:8" x14ac:dyDescent="0.25">
      <c r="A43" s="50" t="s">
        <v>235</v>
      </c>
      <c r="B43" s="50" t="s">
        <v>244</v>
      </c>
      <c r="C43" s="50">
        <v>3</v>
      </c>
      <c r="D43" s="50" t="s">
        <v>287</v>
      </c>
      <c r="E43" s="89" t="str">
        <f>IF(INDEX('Disrupt-DIH'!$B$8:$B$22,MATCH($A43,'Disrupt-DIH'!$A$8:$A$22,0))="","",INDEX('Disrupt-DIH'!$B$8:$B$22,MATCH($A43,'Disrupt-DIH'!$A$8:$A$22,0)))</f>
        <v/>
      </c>
      <c r="F43" s="89" t="str" cm="1">
        <f t="array" ref="F43">IF(E43="","",LEFT(INDEX('Disrupt-DIH'!$H$7:$J$7,1,'Disrupt-DIH TR'!C43),FIND(" Outage",INDEX('Disrupt-DIH'!$H$7:$J$7,1,'Disrupt-DIH TR'!C43))-1))</f>
        <v/>
      </c>
      <c r="G43" s="50" t="str" cm="1">
        <f t="array" ref="G43">IF(E43="","",INDEX('Disrupt-DIH'!$H$8:$J$22,MATCH(A43,'Disrupt-DIH'!$A$8:$A$22,0),C43))</f>
        <v/>
      </c>
      <c r="H43" s="50" t="str">
        <f>IF(E43="","",INDEX('Disrupt-DIH'!$G$8:$G$22,MATCH(A43,'Disrupt-DIH'!$A$8:$A$22,0)))</f>
        <v/>
      </c>
    </row>
    <row r="44" spans="1:8" x14ac:dyDescent="0.25">
      <c r="A44" s="50" t="s">
        <v>236</v>
      </c>
      <c r="B44" s="50" t="s">
        <v>242</v>
      </c>
      <c r="C44" s="50">
        <v>1</v>
      </c>
      <c r="D44" s="50" t="s">
        <v>258</v>
      </c>
      <c r="E44" s="89" t="str">
        <f>IF(INDEX('Disrupt-DIH'!$B$8:$B$22,MATCH($A44,'Disrupt-DIH'!$A$8:$A$22,0))="","",INDEX('Disrupt-DIH'!$B$8:$B$22,MATCH($A44,'Disrupt-DIH'!$A$8:$A$22,0)))</f>
        <v/>
      </c>
      <c r="F44" s="89" t="str" cm="1">
        <f t="array" ref="F44">IF(E44="","",LEFT(INDEX('Disrupt-DIH'!$H$7:$J$7,1,'Disrupt-DIH TR'!C44),FIND(" Outage",INDEX('Disrupt-DIH'!$H$7:$J$7,1,'Disrupt-DIH TR'!C44))-1))</f>
        <v/>
      </c>
      <c r="G44" s="50" t="str" cm="1">
        <f t="array" ref="G44">IF(E44="","",INDEX('Disrupt-DIH'!$H$8:$J$22,MATCH(A44,'Disrupt-DIH'!$A$8:$A$22,0),C44))</f>
        <v/>
      </c>
      <c r="H44" s="50" t="str">
        <f>IF(E44="","",INDEX('Disrupt-DIH'!$G$8:$G$22,MATCH(A44,'Disrupt-DIH'!$A$8:$A$22,0)))</f>
        <v/>
      </c>
    </row>
    <row r="45" spans="1:8" x14ac:dyDescent="0.25">
      <c r="A45" s="50" t="s">
        <v>236</v>
      </c>
      <c r="B45" s="50" t="s">
        <v>243</v>
      </c>
      <c r="C45" s="50">
        <v>2</v>
      </c>
      <c r="D45" s="50" t="s">
        <v>273</v>
      </c>
      <c r="E45" s="89" t="str">
        <f>IF(INDEX('Disrupt-DIH'!$B$8:$B$22,MATCH($A45,'Disrupt-DIH'!$A$8:$A$22,0))="","",INDEX('Disrupt-DIH'!$B$8:$B$22,MATCH($A45,'Disrupt-DIH'!$A$8:$A$22,0)))</f>
        <v/>
      </c>
      <c r="F45" s="89" t="str" cm="1">
        <f t="array" ref="F45">IF(E45="","",LEFT(INDEX('Disrupt-DIH'!$H$7:$J$7,1,'Disrupt-DIH TR'!C45),FIND(" Outage",INDEX('Disrupt-DIH'!$H$7:$J$7,1,'Disrupt-DIH TR'!C45))-1))</f>
        <v/>
      </c>
      <c r="G45" s="50" t="str" cm="1">
        <f t="array" ref="G45">IF(E45="","",INDEX('Disrupt-DIH'!$H$8:$J$22,MATCH(A45,'Disrupt-DIH'!$A$8:$A$22,0),C45))</f>
        <v/>
      </c>
      <c r="H45" s="50" t="str">
        <f>IF(E45="","",INDEX('Disrupt-DIH'!$G$8:$G$22,MATCH(A45,'Disrupt-DIH'!$A$8:$A$22,0)))</f>
        <v/>
      </c>
    </row>
    <row r="46" spans="1:8" x14ac:dyDescent="0.25">
      <c r="A46" s="50" t="s">
        <v>236</v>
      </c>
      <c r="B46" s="50" t="s">
        <v>244</v>
      </c>
      <c r="C46" s="50">
        <v>3</v>
      </c>
      <c r="D46" s="50" t="s">
        <v>288</v>
      </c>
      <c r="E46" s="89" t="str">
        <f>IF(INDEX('Disrupt-DIH'!$B$8:$B$22,MATCH($A46,'Disrupt-DIH'!$A$8:$A$22,0))="","",INDEX('Disrupt-DIH'!$B$8:$B$22,MATCH($A46,'Disrupt-DIH'!$A$8:$A$22,0)))</f>
        <v/>
      </c>
      <c r="F46" s="89" t="str" cm="1">
        <f t="array" ref="F46">IF(E46="","",LEFT(INDEX('Disrupt-DIH'!$H$7:$J$7,1,'Disrupt-DIH TR'!C46),FIND(" Outage",INDEX('Disrupt-DIH'!$H$7:$J$7,1,'Disrupt-DIH TR'!C46))-1))</f>
        <v/>
      </c>
      <c r="G46" s="50" t="str" cm="1">
        <f t="array" ref="G46">IF(E46="","",INDEX('Disrupt-DIH'!$H$8:$J$22,MATCH(A46,'Disrupt-DIH'!$A$8:$A$22,0),C46))</f>
        <v/>
      </c>
      <c r="H46" s="50" t="str">
        <f>IF(E46="","",INDEX('Disrupt-DIH'!$G$8:$G$22,MATCH(A46,'Disrupt-DIH'!$A$8:$A$22,0)))</f>
        <v/>
      </c>
    </row>
    <row r="47" spans="1:8" x14ac:dyDescent="0.25">
      <c r="A47" s="50" t="s">
        <v>237</v>
      </c>
      <c r="B47" s="50" t="s">
        <v>242</v>
      </c>
      <c r="C47" s="50">
        <v>1</v>
      </c>
      <c r="D47" s="50" t="s">
        <v>259</v>
      </c>
      <c r="E47" s="89" t="str">
        <f>IF(INDEX('Disrupt-DIH'!$B$8:$B$22,MATCH($A47,'Disrupt-DIH'!$A$8:$A$22,0))="","",INDEX('Disrupt-DIH'!$B$8:$B$22,MATCH($A47,'Disrupt-DIH'!$A$8:$A$22,0)))</f>
        <v/>
      </c>
      <c r="F47" s="89" t="str" cm="1">
        <f t="array" ref="F47">IF(E47="","",LEFT(INDEX('Disrupt-DIH'!$H$7:$J$7,1,'Disrupt-DIH TR'!C47),FIND(" Outage",INDEX('Disrupt-DIH'!$H$7:$J$7,1,'Disrupt-DIH TR'!C47))-1))</f>
        <v/>
      </c>
      <c r="G47" s="50" t="str" cm="1">
        <f t="array" ref="G47">IF(E47="","",INDEX('Disrupt-DIH'!$H$8:$J$22,MATCH(A47,'Disrupt-DIH'!$A$8:$A$22,0),C47))</f>
        <v/>
      </c>
      <c r="H47" s="50" t="str">
        <f>IF(E47="","",INDEX('Disrupt-DIH'!$G$8:$G$22,MATCH(A47,'Disrupt-DIH'!$A$8:$A$22,0)))</f>
        <v/>
      </c>
    </row>
    <row r="48" spans="1:8" x14ac:dyDescent="0.25">
      <c r="A48" s="50" t="s">
        <v>237</v>
      </c>
      <c r="B48" s="50" t="s">
        <v>243</v>
      </c>
      <c r="C48" s="50">
        <v>2</v>
      </c>
      <c r="D48" s="50" t="s">
        <v>274</v>
      </c>
      <c r="E48" s="89" t="str">
        <f>IF(INDEX('Disrupt-DIH'!$B$8:$B$22,MATCH($A48,'Disrupt-DIH'!$A$8:$A$22,0))="","",INDEX('Disrupt-DIH'!$B$8:$B$22,MATCH($A48,'Disrupt-DIH'!$A$8:$A$22,0)))</f>
        <v/>
      </c>
      <c r="F48" s="89" t="str" cm="1">
        <f t="array" ref="F48">IF(E48="","",LEFT(INDEX('Disrupt-DIH'!$H$7:$J$7,1,'Disrupt-DIH TR'!C48),FIND(" Outage",INDEX('Disrupt-DIH'!$H$7:$J$7,1,'Disrupt-DIH TR'!C48))-1))</f>
        <v/>
      </c>
      <c r="G48" s="50" t="str" cm="1">
        <f t="array" ref="G48">IF(E48="","",INDEX('Disrupt-DIH'!$H$8:$J$22,MATCH(A48,'Disrupt-DIH'!$A$8:$A$22,0),C48))</f>
        <v/>
      </c>
      <c r="H48" s="50" t="str">
        <f>IF(E48="","",INDEX('Disrupt-DIH'!$G$8:$G$22,MATCH(A48,'Disrupt-DIH'!$A$8:$A$22,0)))</f>
        <v/>
      </c>
    </row>
    <row r="49" spans="1:8" x14ac:dyDescent="0.25">
      <c r="A49" s="50" t="s">
        <v>237</v>
      </c>
      <c r="B49" s="50" t="s">
        <v>244</v>
      </c>
      <c r="C49" s="50">
        <v>3</v>
      </c>
      <c r="D49" s="50" t="s">
        <v>289</v>
      </c>
      <c r="E49" s="89" t="str">
        <f>IF(INDEX('Disrupt-DIH'!$B$8:$B$22,MATCH($A49,'Disrupt-DIH'!$A$8:$A$22,0))="","",INDEX('Disrupt-DIH'!$B$8:$B$22,MATCH($A49,'Disrupt-DIH'!$A$8:$A$22,0)))</f>
        <v/>
      </c>
      <c r="F49" s="89" t="str" cm="1">
        <f t="array" ref="F49">IF(E49="","",LEFT(INDEX('Disrupt-DIH'!$H$7:$J$7,1,'Disrupt-DIH TR'!C49),FIND(" Outage",INDEX('Disrupt-DIH'!$H$7:$J$7,1,'Disrupt-DIH TR'!C49))-1))</f>
        <v/>
      </c>
      <c r="G49" s="50" t="str" cm="1">
        <f t="array" ref="G49">IF(E49="","",INDEX('Disrupt-DIH'!$H$8:$J$22,MATCH(A49,'Disrupt-DIH'!$A$8:$A$22,0),C49))</f>
        <v/>
      </c>
      <c r="H49" s="50" t="str">
        <f>IF(E49="","",INDEX('Disrupt-DIH'!$G$8:$G$22,MATCH(A49,'Disrupt-DIH'!$A$8:$A$22,0)))</f>
        <v/>
      </c>
    </row>
    <row r="50" spans="1:8" x14ac:dyDescent="0.25">
      <c r="A50" s="50" t="s">
        <v>238</v>
      </c>
      <c r="B50" s="50" t="s">
        <v>242</v>
      </c>
      <c r="C50" s="50">
        <v>1</v>
      </c>
      <c r="D50" s="50" t="s">
        <v>260</v>
      </c>
      <c r="E50" s="89" t="str">
        <f>IF(INDEX('Disrupt-DIH'!$B$8:$B$22,MATCH($A50,'Disrupt-DIH'!$A$8:$A$22,0))="","",INDEX('Disrupt-DIH'!$B$8:$B$22,MATCH($A50,'Disrupt-DIH'!$A$8:$A$22,0)))</f>
        <v/>
      </c>
      <c r="F50" s="89" t="str" cm="1">
        <f t="array" ref="F50">IF(E50="","",LEFT(INDEX('Disrupt-DIH'!$H$7:$J$7,1,'Disrupt-DIH TR'!C50),FIND(" Outage",INDEX('Disrupt-DIH'!$H$7:$J$7,1,'Disrupt-DIH TR'!C50))-1))</f>
        <v/>
      </c>
      <c r="G50" s="50" t="str" cm="1">
        <f t="array" ref="G50">IF(E50="","",INDEX('Disrupt-DIH'!$H$8:$J$22,MATCH(A50,'Disrupt-DIH'!$A$8:$A$22,0),C50))</f>
        <v/>
      </c>
      <c r="H50" s="50" t="str">
        <f>IF(E50="","",INDEX('Disrupt-DIH'!$G$8:$G$22,MATCH(A50,'Disrupt-DIH'!$A$8:$A$22,0)))</f>
        <v/>
      </c>
    </row>
    <row r="51" spans="1:8" x14ac:dyDescent="0.25">
      <c r="A51" s="50" t="s">
        <v>238</v>
      </c>
      <c r="B51" s="50" t="s">
        <v>243</v>
      </c>
      <c r="C51" s="50">
        <v>2</v>
      </c>
      <c r="D51" s="50" t="s">
        <v>275</v>
      </c>
      <c r="E51" s="89" t="str">
        <f>IF(INDEX('Disrupt-DIH'!$B$8:$B$22,MATCH($A51,'Disrupt-DIH'!$A$8:$A$22,0))="","",INDEX('Disrupt-DIH'!$B$8:$B$22,MATCH($A51,'Disrupt-DIH'!$A$8:$A$22,0)))</f>
        <v/>
      </c>
      <c r="F51" s="89" t="str" cm="1">
        <f t="array" ref="F51">IF(E51="","",LEFT(INDEX('Disrupt-DIH'!$H$7:$J$7,1,'Disrupt-DIH TR'!C51),FIND(" Outage",INDEX('Disrupt-DIH'!$H$7:$J$7,1,'Disrupt-DIH TR'!C51))-1))</f>
        <v/>
      </c>
      <c r="G51" s="50" t="str" cm="1">
        <f t="array" ref="G51">IF(E51="","",INDEX('Disrupt-DIH'!$H$8:$J$22,MATCH(A51,'Disrupt-DIH'!$A$8:$A$22,0),C51))</f>
        <v/>
      </c>
      <c r="H51" s="50" t="str">
        <f>IF(E51="","",INDEX('Disrupt-DIH'!$G$8:$G$22,MATCH(A51,'Disrupt-DIH'!$A$8:$A$22,0)))</f>
        <v/>
      </c>
    </row>
    <row r="52" spans="1:8" x14ac:dyDescent="0.25">
      <c r="A52" s="50" t="s">
        <v>238</v>
      </c>
      <c r="B52" s="50" t="s">
        <v>244</v>
      </c>
      <c r="C52" s="50">
        <v>3</v>
      </c>
      <c r="D52" s="50" t="s">
        <v>290</v>
      </c>
      <c r="E52" s="89" t="str">
        <f>IF(INDEX('Disrupt-DIH'!$B$8:$B$22,MATCH($A52,'Disrupt-DIH'!$A$8:$A$22,0))="","",INDEX('Disrupt-DIH'!$B$8:$B$22,MATCH($A52,'Disrupt-DIH'!$A$8:$A$22,0)))</f>
        <v/>
      </c>
      <c r="F52" s="89" t="str" cm="1">
        <f t="array" ref="F52">IF(E52="","",LEFT(INDEX('Disrupt-DIH'!$H$7:$J$7,1,'Disrupt-DIH TR'!C52),FIND(" Outage",INDEX('Disrupt-DIH'!$H$7:$J$7,1,'Disrupt-DIH TR'!C52))-1))</f>
        <v/>
      </c>
      <c r="G52" s="50" t="str" cm="1">
        <f t="array" ref="G52">IF(E52="","",INDEX('Disrupt-DIH'!$H$8:$J$22,MATCH(A52,'Disrupt-DIH'!$A$8:$A$22,0),C52))</f>
        <v/>
      </c>
      <c r="H52" s="50" t="str">
        <f>IF(E52="","",INDEX('Disrupt-DIH'!$G$8:$G$22,MATCH(A52,'Disrupt-DIH'!$A$8:$A$22,0)))</f>
        <v/>
      </c>
    </row>
  </sheetData>
  <sheetProtection algorithmName="SHA-512" hashValue="u9LR0+C9ZD5wFygykMrdxuQF2CvTAk+5keLGX4BukzMIdIFz9+bJrD5vl8+4zLRobtb59kRW0S1gaAcPggVrRA==" saltValue="gIi1aGu6k1Lv1frdh7fOF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1D88D-843B-4DE0-845A-901EC4B9E8FE}">
  <sheetPr codeName="Sheet10">
    <tabColor theme="9" tint="0.59999389629810485"/>
  </sheetPr>
  <dimension ref="A1:M907"/>
  <sheetViews>
    <sheetView showGridLines="0" workbookViewId="0">
      <pane xSplit="4" ySplit="7" topLeftCell="H8" activePane="bottomRight" state="frozen"/>
      <selection activeCell="B1" sqref="B1"/>
      <selection pane="topRight" activeCell="B1" sqref="B1"/>
      <selection pane="bottomLeft" activeCell="B1" sqref="B1"/>
      <selection pane="bottomRight" activeCell="A3" sqref="A3"/>
    </sheetView>
  </sheetViews>
  <sheetFormatPr defaultColWidth="9.140625" defaultRowHeight="15" x14ac:dyDescent="0.25"/>
  <cols>
    <col min="1" max="1" width="10.5703125" customWidth="1"/>
    <col min="2" max="2" width="13" customWidth="1"/>
    <col min="3" max="3" width="31.85546875" customWidth="1"/>
    <col min="4" max="7" width="18" hidden="1" customWidth="1"/>
    <col min="8" max="8" width="18" customWidth="1"/>
    <col min="9" max="9" width="13.5703125" customWidth="1"/>
    <col min="10" max="10" width="28.42578125" customWidth="1"/>
    <col min="11" max="11" width="19" customWidth="1"/>
    <col min="12" max="12" width="33.5703125" hidden="1" customWidth="1"/>
    <col min="13" max="13" width="18.7109375" hidden="1" customWidth="1"/>
  </cols>
  <sheetData>
    <row r="1" spans="1:13" x14ac:dyDescent="0.25">
      <c r="D1" s="15"/>
      <c r="E1" s="15"/>
      <c r="F1" s="15"/>
      <c r="G1" s="15"/>
      <c r="H1" s="15"/>
    </row>
    <row r="2" spans="1:13" x14ac:dyDescent="0.25">
      <c r="C2" s="6"/>
      <c r="D2" s="15"/>
      <c r="E2" s="15"/>
      <c r="F2" s="15"/>
      <c r="G2" s="15"/>
      <c r="H2" s="15"/>
    </row>
    <row r="3" spans="1:13" x14ac:dyDescent="0.25">
      <c r="F3" s="15"/>
      <c r="K3" s="45"/>
      <c r="L3" s="46" t="s">
        <v>19</v>
      </c>
    </row>
    <row r="4" spans="1:13" ht="19.5" thickBot="1" x14ac:dyDescent="0.35">
      <c r="A4" s="39" t="s">
        <v>140</v>
      </c>
      <c r="B4" s="40"/>
      <c r="C4" s="40"/>
      <c r="D4" s="63"/>
      <c r="E4" s="71"/>
      <c r="F4" s="71"/>
      <c r="G4" s="71"/>
      <c r="H4" s="71"/>
      <c r="I4" s="40"/>
      <c r="J4" s="40"/>
      <c r="K4" s="40"/>
      <c r="L4" s="10" t="s">
        <v>201</v>
      </c>
      <c r="M4" s="54" t="s">
        <v>19</v>
      </c>
    </row>
    <row r="5" spans="1:13" ht="30" customHeight="1" x14ac:dyDescent="0.25">
      <c r="A5" s="98" t="s">
        <v>141</v>
      </c>
      <c r="B5" s="98"/>
      <c r="C5" s="98"/>
      <c r="D5" s="72" t="s">
        <v>80</v>
      </c>
      <c r="E5" s="72" t="s">
        <v>80</v>
      </c>
      <c r="F5" s="72" t="s">
        <v>80</v>
      </c>
      <c r="G5" s="72" t="s">
        <v>80</v>
      </c>
      <c r="H5" s="72"/>
      <c r="J5" s="73"/>
    </row>
    <row r="6" spans="1:13" ht="13.7" customHeight="1" x14ac:dyDescent="0.3">
      <c r="A6" s="42"/>
      <c r="J6" s="53" t="s">
        <v>156</v>
      </c>
    </row>
    <row r="7" spans="1:13" ht="46.5" x14ac:dyDescent="0.35">
      <c r="A7" s="48" t="s">
        <v>155</v>
      </c>
      <c r="B7" s="48" t="s">
        <v>81</v>
      </c>
      <c r="C7" s="1" t="s">
        <v>111</v>
      </c>
      <c r="D7" s="48" t="s">
        <v>107</v>
      </c>
      <c r="E7" s="48" t="s">
        <v>104</v>
      </c>
      <c r="F7" s="48" t="s">
        <v>105</v>
      </c>
      <c r="G7" s="48" t="s">
        <v>106</v>
      </c>
      <c r="H7" s="48" t="s">
        <v>77</v>
      </c>
      <c r="I7" s="48" t="s">
        <v>152</v>
      </c>
      <c r="J7" s="1" t="s">
        <v>153</v>
      </c>
      <c r="K7" s="4" t="s">
        <v>157</v>
      </c>
      <c r="L7" s="87" t="s">
        <v>202</v>
      </c>
      <c r="M7" s="48" t="s">
        <v>241</v>
      </c>
    </row>
    <row r="8" spans="1:13" x14ac:dyDescent="0.25">
      <c r="A8" s="50">
        <v>1</v>
      </c>
      <c r="B8" s="50" t="s">
        <v>224</v>
      </c>
      <c r="C8" s="52" t="str">
        <f>IF(H8="","",IF(INDEX('Disrupt-DIH'!$B$8:$B$22,MATCH(B8,'Disrupt-DIH'!$A$8:$A$22,0))="","",INDEX('Disrupt-DIH'!$B$8:$B$22,MATCH(B8,'Disrupt-DIH'!$A$8:$A$22,0))))</f>
        <v/>
      </c>
      <c r="D8" s="64" t="s">
        <v>37</v>
      </c>
      <c r="E8" s="64" t="str">
        <f>IF(INDEX('Disrupt-DIH'!$B$8:$B$22,MATCH($B8,'Disrupt-DIH'!$A$8:$A$22,0))="","",IF(INDEX('Disrupt-DIH'!D$8:D$22,MATCH($B8,'Disrupt-DIH'!$A$8:$A$22,0))="N/A","No","Yes"))</f>
        <v/>
      </c>
      <c r="F8" s="64" t="str">
        <f>IF(INDEX('Disrupt-DIH'!$B$8:$B$22,MATCH($B8,'Disrupt-DIH'!$A$8:$A$22,0))="","",IF(INDEX('Disrupt-DIH'!E$8:E$22,MATCH($B8,'Disrupt-DIH'!$A$8:$A$22,0))="N/A","No","Yes"))</f>
        <v/>
      </c>
      <c r="G8" s="64" t="str">
        <f>IF(INDEX('Disrupt-DIH'!$B$8:$B$22,MATCH($B8,'Disrupt-DIH'!$A$8:$A$22,0))="","",IF(INDEX('Disrupt-DIH'!F$8:F$22,MATCH($B8,'Disrupt-DIH'!$A$8:$A$22,0))="N/A","No","Yes"))</f>
        <v/>
      </c>
      <c r="H8" s="64" t="str">
        <f>IF(AND(D8="Electricity",E8="Yes"),"Electricity",IF(AND(D8="Natural Gas",F8="Yes"),"Natural Gas",IF(AND(D8="Water",G8="Yes"),"Water","")))</f>
        <v/>
      </c>
      <c r="I8" s="50">
        <v>1</v>
      </c>
      <c r="J8" s="52" t="str">
        <f>IF(INDEX('Detail-SR'!$B$8:$B$27,MATCH(I8,'Detail-SR'!$A$8:$A$27,0))="","",IF(INDEX('Detail-SR'!$E$8:$E$27,MATCH(I8,'Detail-SR'!$A$8:$A$27,0))=H8,INDEX('Detail-SR'!$B$8:$B$27,MATCH(I8,'Detail-SR'!$A$8:$A$27,0)),""))</f>
        <v/>
      </c>
      <c r="K8" s="33"/>
      <c r="L8" s="50">
        <f>IF(J8="",0,IF(K8="Yes",0,0.8))</f>
        <v>0</v>
      </c>
      <c r="M8" s="50" t="str">
        <f>B8&amp;(IF(D8="Electricity","a",IF(D8="Natural Gas","b","c")))</f>
        <v>D1a</v>
      </c>
    </row>
    <row r="9" spans="1:13" x14ac:dyDescent="0.25">
      <c r="A9" s="50">
        <v>2</v>
      </c>
      <c r="B9" s="50" t="s">
        <v>224</v>
      </c>
      <c r="C9" s="52" t="str">
        <f>IF(H9="","",IF(INDEX('Disrupt-DIH'!$B$8:$B$22,MATCH(B9,'Disrupt-DIH'!$A$8:$A$22,0))="","",INDEX('Disrupt-DIH'!$B$8:$B$22,MATCH(B9,'Disrupt-DIH'!$A$8:$A$22,0))))</f>
        <v/>
      </c>
      <c r="D9" s="64" t="s">
        <v>37</v>
      </c>
      <c r="E9" s="64" t="str">
        <f>IF(INDEX('Disrupt-DIH'!$B$8:$B$22,MATCH($B9,'Disrupt-DIH'!$A$8:$A$22,0))="","",IF(INDEX('Disrupt-DIH'!D$8:D$22,MATCH($B9,'Disrupt-DIH'!$A$8:$A$22,0))="N/A","No","Yes"))</f>
        <v/>
      </c>
      <c r="F9" s="64" t="str">
        <f>IF(INDEX('Disrupt-DIH'!$B$8:$B$22,MATCH($B9,'Disrupt-DIH'!$A$8:$A$22,0))="","",IF(INDEX('Disrupt-DIH'!E$8:E$22,MATCH($B9,'Disrupt-DIH'!$A$8:$A$22,0))="N/A","No","Yes"))</f>
        <v/>
      </c>
      <c r="G9" s="64" t="str">
        <f>IF(INDEX('Disrupt-DIH'!$B$8:$B$22,MATCH($B9,'Disrupt-DIH'!$A$8:$A$22,0))="","",IF(INDEX('Disrupt-DIH'!F$8:F$22,MATCH($B9,'Disrupt-DIH'!$A$8:$A$22,0))="N/A","No","Yes"))</f>
        <v/>
      </c>
      <c r="H9" s="64" t="str">
        <f t="shared" ref="H9:H72" si="0">IF(AND(D9="Electricity",E9="Yes"),"Electricity",IF(AND(D9="Natural Gas",F9="Yes"),"Natural Gas",IF(AND(D9="Water",G9="Yes"),"Water","")))</f>
        <v/>
      </c>
      <c r="I9" s="50">
        <v>2</v>
      </c>
      <c r="J9" s="52" t="str">
        <f>IF(INDEX('Detail-SR'!$B$8:$B$27,MATCH(I9,'Detail-SR'!$A$8:$A$27,0))="","",IF(INDEX('Detail-SR'!$E$8:$E$27,MATCH(I9,'Detail-SR'!$A$8:$A$27,0))=H9,INDEX('Detail-SR'!$B$8:$B$27,MATCH(I9,'Detail-SR'!$A$8:$A$27,0)),""))</f>
        <v/>
      </c>
      <c r="K9" s="33"/>
      <c r="L9" s="50">
        <f t="shared" ref="L9:L72" si="1">IF(J9="",0,IF(K9="Yes",0,0.8))</f>
        <v>0</v>
      </c>
      <c r="M9" s="50" t="str">
        <f t="shared" ref="M9:M72" si="2">B9&amp;(IF(D9="Electricity","a",IF(D9="Natural Gas","b","c")))</f>
        <v>D1a</v>
      </c>
    </row>
    <row r="10" spans="1:13" x14ac:dyDescent="0.25">
      <c r="A10" s="50">
        <v>3</v>
      </c>
      <c r="B10" s="50" t="s">
        <v>224</v>
      </c>
      <c r="C10" s="52" t="str">
        <f>IF(H10="","",IF(INDEX('Disrupt-DIH'!$B$8:$B$22,MATCH(B10,'Disrupt-DIH'!$A$8:$A$22,0))="","",INDEX('Disrupt-DIH'!$B$8:$B$22,MATCH(B10,'Disrupt-DIH'!$A$8:$A$22,0))))</f>
        <v/>
      </c>
      <c r="D10" s="64" t="s">
        <v>37</v>
      </c>
      <c r="E10" s="64" t="str">
        <f>IF(INDEX('Disrupt-DIH'!$B$8:$B$22,MATCH($B10,'Disrupt-DIH'!$A$8:$A$22,0))="","",IF(INDEX('Disrupt-DIH'!D$8:D$22,MATCH($B10,'Disrupt-DIH'!$A$8:$A$22,0))="N/A","No","Yes"))</f>
        <v/>
      </c>
      <c r="F10" s="64" t="str">
        <f>IF(INDEX('Disrupt-DIH'!$B$8:$B$22,MATCH($B10,'Disrupt-DIH'!$A$8:$A$22,0))="","",IF(INDEX('Disrupt-DIH'!E$8:E$22,MATCH($B10,'Disrupt-DIH'!$A$8:$A$22,0))="N/A","No","Yes"))</f>
        <v/>
      </c>
      <c r="G10" s="64" t="str">
        <f>IF(INDEX('Disrupt-DIH'!$B$8:$B$22,MATCH($B10,'Disrupt-DIH'!$A$8:$A$22,0))="","",IF(INDEX('Disrupt-DIH'!F$8:F$22,MATCH($B10,'Disrupt-DIH'!$A$8:$A$22,0))="N/A","No","Yes"))</f>
        <v/>
      </c>
      <c r="H10" s="64" t="str">
        <f t="shared" si="0"/>
        <v/>
      </c>
      <c r="I10" s="50">
        <v>3</v>
      </c>
      <c r="J10" s="52" t="str">
        <f>IF(INDEX('Detail-SR'!$B$8:$B$27,MATCH(I10,'Detail-SR'!$A$8:$A$27,0))="","",IF(INDEX('Detail-SR'!$E$8:$E$27,MATCH(I10,'Detail-SR'!$A$8:$A$27,0))=H10,INDEX('Detail-SR'!$B$8:$B$27,MATCH(I10,'Detail-SR'!$A$8:$A$27,0)),""))</f>
        <v/>
      </c>
      <c r="K10" s="33"/>
      <c r="L10" s="50">
        <f t="shared" si="1"/>
        <v>0</v>
      </c>
      <c r="M10" s="50" t="str">
        <f t="shared" si="2"/>
        <v>D1a</v>
      </c>
    </row>
    <row r="11" spans="1:13" x14ac:dyDescent="0.25">
      <c r="A11" s="50">
        <v>4</v>
      </c>
      <c r="B11" s="50" t="s">
        <v>224</v>
      </c>
      <c r="C11" s="52" t="str">
        <f>IF(H11="","",IF(INDEX('Disrupt-DIH'!$B$8:$B$22,MATCH(B11,'Disrupt-DIH'!$A$8:$A$22,0))="","",INDEX('Disrupt-DIH'!$B$8:$B$22,MATCH(B11,'Disrupt-DIH'!$A$8:$A$22,0))))</f>
        <v/>
      </c>
      <c r="D11" s="64" t="s">
        <v>37</v>
      </c>
      <c r="E11" s="64" t="str">
        <f>IF(INDEX('Disrupt-DIH'!$B$8:$B$22,MATCH($B11,'Disrupt-DIH'!$A$8:$A$22,0))="","",IF(INDEX('Disrupt-DIH'!D$8:D$22,MATCH($B11,'Disrupt-DIH'!$A$8:$A$22,0))="N/A","No","Yes"))</f>
        <v/>
      </c>
      <c r="F11" s="64" t="str">
        <f>IF(INDEX('Disrupt-DIH'!$B$8:$B$22,MATCH($B11,'Disrupt-DIH'!$A$8:$A$22,0))="","",IF(INDEX('Disrupt-DIH'!E$8:E$22,MATCH($B11,'Disrupt-DIH'!$A$8:$A$22,0))="N/A","No","Yes"))</f>
        <v/>
      </c>
      <c r="G11" s="64" t="str">
        <f>IF(INDEX('Disrupt-DIH'!$B$8:$B$22,MATCH($B11,'Disrupt-DIH'!$A$8:$A$22,0))="","",IF(INDEX('Disrupt-DIH'!F$8:F$22,MATCH($B11,'Disrupt-DIH'!$A$8:$A$22,0))="N/A","No","Yes"))</f>
        <v/>
      </c>
      <c r="H11" s="64" t="str">
        <f t="shared" si="0"/>
        <v/>
      </c>
      <c r="I11" s="50">
        <v>4</v>
      </c>
      <c r="J11" s="52" t="str">
        <f>IF(INDEX('Detail-SR'!$B$8:$B$27,MATCH(I11,'Detail-SR'!$A$8:$A$27,0))="","",IF(INDEX('Detail-SR'!$E$8:$E$27,MATCH(I11,'Detail-SR'!$A$8:$A$27,0))=H11,INDEX('Detail-SR'!$B$8:$B$27,MATCH(I11,'Detail-SR'!$A$8:$A$27,0)),""))</f>
        <v/>
      </c>
      <c r="K11" s="33"/>
      <c r="L11" s="50">
        <f t="shared" si="1"/>
        <v>0</v>
      </c>
      <c r="M11" s="50" t="str">
        <f t="shared" si="2"/>
        <v>D1a</v>
      </c>
    </row>
    <row r="12" spans="1:13" x14ac:dyDescent="0.25">
      <c r="A12" s="50">
        <v>5</v>
      </c>
      <c r="B12" s="50" t="s">
        <v>224</v>
      </c>
      <c r="C12" s="52" t="str">
        <f>IF(H12="","",IF(INDEX('Disrupt-DIH'!$B$8:$B$22,MATCH(B12,'Disrupt-DIH'!$A$8:$A$22,0))="","",INDEX('Disrupt-DIH'!$B$8:$B$22,MATCH(B12,'Disrupt-DIH'!$A$8:$A$22,0))))</f>
        <v/>
      </c>
      <c r="D12" s="64" t="s">
        <v>37</v>
      </c>
      <c r="E12" s="64" t="str">
        <f>IF(INDEX('Disrupt-DIH'!$B$8:$B$22,MATCH($B12,'Disrupt-DIH'!$A$8:$A$22,0))="","",IF(INDEX('Disrupt-DIH'!D$8:D$22,MATCH($B12,'Disrupt-DIH'!$A$8:$A$22,0))="N/A","No","Yes"))</f>
        <v/>
      </c>
      <c r="F12" s="64" t="str">
        <f>IF(INDEX('Disrupt-DIH'!$B$8:$B$22,MATCH($B12,'Disrupt-DIH'!$A$8:$A$22,0))="","",IF(INDEX('Disrupt-DIH'!E$8:E$22,MATCH($B12,'Disrupt-DIH'!$A$8:$A$22,0))="N/A","No","Yes"))</f>
        <v/>
      </c>
      <c r="G12" s="64" t="str">
        <f>IF(INDEX('Disrupt-DIH'!$B$8:$B$22,MATCH($B12,'Disrupt-DIH'!$A$8:$A$22,0))="","",IF(INDEX('Disrupt-DIH'!F$8:F$22,MATCH($B12,'Disrupt-DIH'!$A$8:$A$22,0))="N/A","No","Yes"))</f>
        <v/>
      </c>
      <c r="H12" s="64" t="str">
        <f t="shared" si="0"/>
        <v/>
      </c>
      <c r="I12" s="50">
        <v>5</v>
      </c>
      <c r="J12" s="52" t="str">
        <f>IF(INDEX('Detail-SR'!$B$8:$B$27,MATCH(I12,'Detail-SR'!$A$8:$A$27,0))="","",IF(INDEX('Detail-SR'!$E$8:$E$27,MATCH(I12,'Detail-SR'!$A$8:$A$27,0))=H12,INDEX('Detail-SR'!$B$8:$B$27,MATCH(I12,'Detail-SR'!$A$8:$A$27,0)),""))</f>
        <v/>
      </c>
      <c r="K12" s="33"/>
      <c r="L12" s="50">
        <f t="shared" si="1"/>
        <v>0</v>
      </c>
      <c r="M12" s="50" t="str">
        <f t="shared" si="2"/>
        <v>D1a</v>
      </c>
    </row>
    <row r="13" spans="1:13" x14ac:dyDescent="0.25">
      <c r="A13" s="50">
        <v>6</v>
      </c>
      <c r="B13" s="50" t="s">
        <v>224</v>
      </c>
      <c r="C13" s="52" t="str">
        <f>IF(H13="","",IF(INDEX('Disrupt-DIH'!$B$8:$B$22,MATCH(B13,'Disrupt-DIH'!$A$8:$A$22,0))="","",INDEX('Disrupt-DIH'!$B$8:$B$22,MATCH(B13,'Disrupt-DIH'!$A$8:$A$22,0))))</f>
        <v/>
      </c>
      <c r="D13" s="64" t="s">
        <v>37</v>
      </c>
      <c r="E13" s="64" t="str">
        <f>IF(INDEX('Disrupt-DIH'!$B$8:$B$22,MATCH($B13,'Disrupt-DIH'!$A$8:$A$22,0))="","",IF(INDEX('Disrupt-DIH'!D$8:D$22,MATCH($B13,'Disrupt-DIH'!$A$8:$A$22,0))="N/A","No","Yes"))</f>
        <v/>
      </c>
      <c r="F13" s="64" t="str">
        <f>IF(INDEX('Disrupt-DIH'!$B$8:$B$22,MATCH($B13,'Disrupt-DIH'!$A$8:$A$22,0))="","",IF(INDEX('Disrupt-DIH'!E$8:E$22,MATCH($B13,'Disrupt-DIH'!$A$8:$A$22,0))="N/A","No","Yes"))</f>
        <v/>
      </c>
      <c r="G13" s="64" t="str">
        <f>IF(INDEX('Disrupt-DIH'!$B$8:$B$22,MATCH($B13,'Disrupt-DIH'!$A$8:$A$22,0))="","",IF(INDEX('Disrupt-DIH'!F$8:F$22,MATCH($B13,'Disrupt-DIH'!$A$8:$A$22,0))="N/A","No","Yes"))</f>
        <v/>
      </c>
      <c r="H13" s="64" t="str">
        <f t="shared" si="0"/>
        <v/>
      </c>
      <c r="I13" s="50">
        <v>6</v>
      </c>
      <c r="J13" s="52" t="str">
        <f>IF(INDEX('Detail-SR'!$B$8:$B$27,MATCH(I13,'Detail-SR'!$A$8:$A$27,0))="","",IF(INDEX('Detail-SR'!$E$8:$E$27,MATCH(I13,'Detail-SR'!$A$8:$A$27,0))=H13,INDEX('Detail-SR'!$B$8:$B$27,MATCH(I13,'Detail-SR'!$A$8:$A$27,0)),""))</f>
        <v/>
      </c>
      <c r="K13" s="33"/>
      <c r="L13" s="50">
        <f t="shared" si="1"/>
        <v>0</v>
      </c>
      <c r="M13" s="50" t="str">
        <f t="shared" si="2"/>
        <v>D1a</v>
      </c>
    </row>
    <row r="14" spans="1:13" x14ac:dyDescent="0.25">
      <c r="A14" s="50">
        <v>7</v>
      </c>
      <c r="B14" s="50" t="s">
        <v>224</v>
      </c>
      <c r="C14" s="52" t="str">
        <f>IF(H14="","",IF(INDEX('Disrupt-DIH'!$B$8:$B$22,MATCH(B14,'Disrupt-DIH'!$A$8:$A$22,0))="","",INDEX('Disrupt-DIH'!$B$8:$B$22,MATCH(B14,'Disrupt-DIH'!$A$8:$A$22,0))))</f>
        <v/>
      </c>
      <c r="D14" s="64" t="s">
        <v>37</v>
      </c>
      <c r="E14" s="64" t="str">
        <f>IF(INDEX('Disrupt-DIH'!$B$8:$B$22,MATCH($B14,'Disrupt-DIH'!$A$8:$A$22,0))="","",IF(INDEX('Disrupt-DIH'!D$8:D$22,MATCH($B14,'Disrupt-DIH'!$A$8:$A$22,0))="N/A","No","Yes"))</f>
        <v/>
      </c>
      <c r="F14" s="64" t="str">
        <f>IF(INDEX('Disrupt-DIH'!$B$8:$B$22,MATCH($B14,'Disrupt-DIH'!$A$8:$A$22,0))="","",IF(INDEX('Disrupt-DIH'!E$8:E$22,MATCH($B14,'Disrupt-DIH'!$A$8:$A$22,0))="N/A","No","Yes"))</f>
        <v/>
      </c>
      <c r="G14" s="64" t="str">
        <f>IF(INDEX('Disrupt-DIH'!$B$8:$B$22,MATCH($B14,'Disrupt-DIH'!$A$8:$A$22,0))="","",IF(INDEX('Disrupt-DIH'!F$8:F$22,MATCH($B14,'Disrupt-DIH'!$A$8:$A$22,0))="N/A","No","Yes"))</f>
        <v/>
      </c>
      <c r="H14" s="64" t="str">
        <f t="shared" si="0"/>
        <v/>
      </c>
      <c r="I14" s="50">
        <v>7</v>
      </c>
      <c r="J14" s="52" t="str">
        <f>IF(INDEX('Detail-SR'!$B$8:$B$27,MATCH(I14,'Detail-SR'!$A$8:$A$27,0))="","",IF(INDEX('Detail-SR'!$E$8:$E$27,MATCH(I14,'Detail-SR'!$A$8:$A$27,0))=H14,INDEX('Detail-SR'!$B$8:$B$27,MATCH(I14,'Detail-SR'!$A$8:$A$27,0)),""))</f>
        <v/>
      </c>
      <c r="K14" s="33"/>
      <c r="L14" s="50">
        <f t="shared" si="1"/>
        <v>0</v>
      </c>
      <c r="M14" s="50" t="str">
        <f t="shared" si="2"/>
        <v>D1a</v>
      </c>
    </row>
    <row r="15" spans="1:13" x14ac:dyDescent="0.25">
      <c r="A15" s="50">
        <v>8</v>
      </c>
      <c r="B15" s="50" t="s">
        <v>224</v>
      </c>
      <c r="C15" s="52" t="str">
        <f>IF(H15="","",IF(INDEX('Disrupt-DIH'!$B$8:$B$22,MATCH(B15,'Disrupt-DIH'!$A$8:$A$22,0))="","",INDEX('Disrupt-DIH'!$B$8:$B$22,MATCH(B15,'Disrupt-DIH'!$A$8:$A$22,0))))</f>
        <v/>
      </c>
      <c r="D15" s="64" t="s">
        <v>37</v>
      </c>
      <c r="E15" s="64" t="str">
        <f>IF(INDEX('Disrupt-DIH'!$B$8:$B$22,MATCH($B15,'Disrupt-DIH'!$A$8:$A$22,0))="","",IF(INDEX('Disrupt-DIH'!D$8:D$22,MATCH($B15,'Disrupt-DIH'!$A$8:$A$22,0))="N/A","No","Yes"))</f>
        <v/>
      </c>
      <c r="F15" s="64" t="str">
        <f>IF(INDEX('Disrupt-DIH'!$B$8:$B$22,MATCH($B15,'Disrupt-DIH'!$A$8:$A$22,0))="","",IF(INDEX('Disrupt-DIH'!E$8:E$22,MATCH($B15,'Disrupt-DIH'!$A$8:$A$22,0))="N/A","No","Yes"))</f>
        <v/>
      </c>
      <c r="G15" s="64" t="str">
        <f>IF(INDEX('Disrupt-DIH'!$B$8:$B$22,MATCH($B15,'Disrupt-DIH'!$A$8:$A$22,0))="","",IF(INDEX('Disrupt-DIH'!F$8:F$22,MATCH($B15,'Disrupt-DIH'!$A$8:$A$22,0))="N/A","No","Yes"))</f>
        <v/>
      </c>
      <c r="H15" s="64" t="str">
        <f t="shared" si="0"/>
        <v/>
      </c>
      <c r="I15" s="50">
        <v>8</v>
      </c>
      <c r="J15" s="52" t="str">
        <f>IF(INDEX('Detail-SR'!$B$8:$B$27,MATCH(I15,'Detail-SR'!$A$8:$A$27,0))="","",IF(INDEX('Detail-SR'!$E$8:$E$27,MATCH(I15,'Detail-SR'!$A$8:$A$27,0))=H15,INDEX('Detail-SR'!$B$8:$B$27,MATCH(I15,'Detail-SR'!$A$8:$A$27,0)),""))</f>
        <v/>
      </c>
      <c r="K15" s="33"/>
      <c r="L15" s="50">
        <f t="shared" si="1"/>
        <v>0</v>
      </c>
      <c r="M15" s="50" t="str">
        <f t="shared" si="2"/>
        <v>D1a</v>
      </c>
    </row>
    <row r="16" spans="1:13" x14ac:dyDescent="0.25">
      <c r="A16" s="50">
        <v>9</v>
      </c>
      <c r="B16" s="50" t="s">
        <v>224</v>
      </c>
      <c r="C16" s="52" t="str">
        <f>IF(H16="","",IF(INDEX('Disrupt-DIH'!$B$8:$B$22,MATCH(B16,'Disrupt-DIH'!$A$8:$A$22,0))="","",INDEX('Disrupt-DIH'!$B$8:$B$22,MATCH(B16,'Disrupt-DIH'!$A$8:$A$22,0))))</f>
        <v/>
      </c>
      <c r="D16" s="64" t="s">
        <v>37</v>
      </c>
      <c r="E16" s="64" t="str">
        <f>IF(INDEX('Disrupt-DIH'!$B$8:$B$22,MATCH($B16,'Disrupt-DIH'!$A$8:$A$22,0))="","",IF(INDEX('Disrupt-DIH'!D$8:D$22,MATCH($B16,'Disrupt-DIH'!$A$8:$A$22,0))="N/A","No","Yes"))</f>
        <v/>
      </c>
      <c r="F16" s="64" t="str">
        <f>IF(INDEX('Disrupt-DIH'!$B$8:$B$22,MATCH($B16,'Disrupt-DIH'!$A$8:$A$22,0))="","",IF(INDEX('Disrupt-DIH'!E$8:E$22,MATCH($B16,'Disrupt-DIH'!$A$8:$A$22,0))="N/A","No","Yes"))</f>
        <v/>
      </c>
      <c r="G16" s="64" t="str">
        <f>IF(INDEX('Disrupt-DIH'!$B$8:$B$22,MATCH($B16,'Disrupt-DIH'!$A$8:$A$22,0))="","",IF(INDEX('Disrupt-DIH'!F$8:F$22,MATCH($B16,'Disrupt-DIH'!$A$8:$A$22,0))="N/A","No","Yes"))</f>
        <v/>
      </c>
      <c r="H16" s="64" t="str">
        <f t="shared" si="0"/>
        <v/>
      </c>
      <c r="I16" s="50">
        <v>9</v>
      </c>
      <c r="J16" s="52" t="str">
        <f>IF(INDEX('Detail-SR'!$B$8:$B$27,MATCH(I16,'Detail-SR'!$A$8:$A$27,0))="","",IF(INDEX('Detail-SR'!$E$8:$E$27,MATCH(I16,'Detail-SR'!$A$8:$A$27,0))=H16,INDEX('Detail-SR'!$B$8:$B$27,MATCH(I16,'Detail-SR'!$A$8:$A$27,0)),""))</f>
        <v/>
      </c>
      <c r="K16" s="33"/>
      <c r="L16" s="50">
        <f t="shared" si="1"/>
        <v>0</v>
      </c>
      <c r="M16" s="50" t="str">
        <f t="shared" si="2"/>
        <v>D1a</v>
      </c>
    </row>
    <row r="17" spans="1:13" x14ac:dyDescent="0.25">
      <c r="A17" s="50">
        <v>10</v>
      </c>
      <c r="B17" s="50" t="s">
        <v>224</v>
      </c>
      <c r="C17" s="52" t="str">
        <f>IF(H17="","",IF(INDEX('Disrupt-DIH'!$B$8:$B$22,MATCH(B17,'Disrupt-DIH'!$A$8:$A$22,0))="","",INDEX('Disrupt-DIH'!$B$8:$B$22,MATCH(B17,'Disrupt-DIH'!$A$8:$A$22,0))))</f>
        <v/>
      </c>
      <c r="D17" s="64" t="s">
        <v>37</v>
      </c>
      <c r="E17" s="64" t="str">
        <f>IF(INDEX('Disrupt-DIH'!$B$8:$B$22,MATCH($B17,'Disrupt-DIH'!$A$8:$A$22,0))="","",IF(INDEX('Disrupt-DIH'!D$8:D$22,MATCH($B17,'Disrupt-DIH'!$A$8:$A$22,0))="N/A","No","Yes"))</f>
        <v/>
      </c>
      <c r="F17" s="64" t="str">
        <f>IF(INDEX('Disrupt-DIH'!$B$8:$B$22,MATCH($B17,'Disrupt-DIH'!$A$8:$A$22,0))="","",IF(INDEX('Disrupt-DIH'!E$8:E$22,MATCH($B17,'Disrupt-DIH'!$A$8:$A$22,0))="N/A","No","Yes"))</f>
        <v/>
      </c>
      <c r="G17" s="64" t="str">
        <f>IF(INDEX('Disrupt-DIH'!$B$8:$B$22,MATCH($B17,'Disrupt-DIH'!$A$8:$A$22,0))="","",IF(INDEX('Disrupt-DIH'!F$8:F$22,MATCH($B17,'Disrupt-DIH'!$A$8:$A$22,0))="N/A","No","Yes"))</f>
        <v/>
      </c>
      <c r="H17" s="64" t="str">
        <f t="shared" si="0"/>
        <v/>
      </c>
      <c r="I17" s="50">
        <v>10</v>
      </c>
      <c r="J17" s="52" t="str">
        <f>IF(INDEX('Detail-SR'!$B$8:$B$27,MATCH(I17,'Detail-SR'!$A$8:$A$27,0))="","",IF(INDEX('Detail-SR'!$E$8:$E$27,MATCH(I17,'Detail-SR'!$A$8:$A$27,0))=H17,INDEX('Detail-SR'!$B$8:$B$27,MATCH(I17,'Detail-SR'!$A$8:$A$27,0)),""))</f>
        <v/>
      </c>
      <c r="K17" s="33"/>
      <c r="L17" s="50">
        <f t="shared" si="1"/>
        <v>0</v>
      </c>
      <c r="M17" s="50" t="str">
        <f t="shared" si="2"/>
        <v>D1a</v>
      </c>
    </row>
    <row r="18" spans="1:13" x14ac:dyDescent="0.25">
      <c r="A18" s="50">
        <v>11</v>
      </c>
      <c r="B18" s="50" t="s">
        <v>224</v>
      </c>
      <c r="C18" s="52" t="str">
        <f>IF(H18="","",IF(INDEX('Disrupt-DIH'!$B$8:$B$22,MATCH(B18,'Disrupt-DIH'!$A$8:$A$22,0))="","",INDEX('Disrupt-DIH'!$B$8:$B$22,MATCH(B18,'Disrupt-DIH'!$A$8:$A$22,0))))</f>
        <v/>
      </c>
      <c r="D18" s="64" t="s">
        <v>37</v>
      </c>
      <c r="E18" s="64" t="str">
        <f>IF(INDEX('Disrupt-DIH'!$B$8:$B$22,MATCH($B18,'Disrupt-DIH'!$A$8:$A$22,0))="","",IF(INDEX('Disrupt-DIH'!D$8:D$22,MATCH($B18,'Disrupt-DIH'!$A$8:$A$22,0))="N/A","No","Yes"))</f>
        <v/>
      </c>
      <c r="F18" s="64" t="str">
        <f>IF(INDEX('Disrupt-DIH'!$B$8:$B$22,MATCH($B18,'Disrupt-DIH'!$A$8:$A$22,0))="","",IF(INDEX('Disrupt-DIH'!E$8:E$22,MATCH($B18,'Disrupt-DIH'!$A$8:$A$22,0))="N/A","No","Yes"))</f>
        <v/>
      </c>
      <c r="G18" s="64" t="str">
        <f>IF(INDEX('Disrupt-DIH'!$B$8:$B$22,MATCH($B18,'Disrupt-DIH'!$A$8:$A$22,0))="","",IF(INDEX('Disrupt-DIH'!F$8:F$22,MATCH($B18,'Disrupt-DIH'!$A$8:$A$22,0))="N/A","No","Yes"))</f>
        <v/>
      </c>
      <c r="H18" s="64" t="str">
        <f t="shared" si="0"/>
        <v/>
      </c>
      <c r="I18" s="50">
        <v>11</v>
      </c>
      <c r="J18" s="52" t="str">
        <f>IF(INDEX('Detail-SR'!$B$8:$B$27,MATCH(I18,'Detail-SR'!$A$8:$A$27,0))="","",IF(INDEX('Detail-SR'!$E$8:$E$27,MATCH(I18,'Detail-SR'!$A$8:$A$27,0))=H18,INDEX('Detail-SR'!$B$8:$B$27,MATCH(I18,'Detail-SR'!$A$8:$A$27,0)),""))</f>
        <v/>
      </c>
      <c r="K18" s="33"/>
      <c r="L18" s="50">
        <f t="shared" si="1"/>
        <v>0</v>
      </c>
      <c r="M18" s="50" t="str">
        <f t="shared" si="2"/>
        <v>D1a</v>
      </c>
    </row>
    <row r="19" spans="1:13" x14ac:dyDescent="0.25">
      <c r="A19" s="50">
        <v>12</v>
      </c>
      <c r="B19" s="50" t="s">
        <v>224</v>
      </c>
      <c r="C19" s="52" t="str">
        <f>IF(H19="","",IF(INDEX('Disrupt-DIH'!$B$8:$B$22,MATCH(B19,'Disrupt-DIH'!$A$8:$A$22,0))="","",INDEX('Disrupt-DIH'!$B$8:$B$22,MATCH(B19,'Disrupt-DIH'!$A$8:$A$22,0))))</f>
        <v/>
      </c>
      <c r="D19" s="64" t="s">
        <v>37</v>
      </c>
      <c r="E19" s="64" t="str">
        <f>IF(INDEX('Disrupt-DIH'!$B$8:$B$22,MATCH($B19,'Disrupt-DIH'!$A$8:$A$22,0))="","",IF(INDEX('Disrupt-DIH'!D$8:D$22,MATCH($B19,'Disrupt-DIH'!$A$8:$A$22,0))="N/A","No","Yes"))</f>
        <v/>
      </c>
      <c r="F19" s="64" t="str">
        <f>IF(INDEX('Disrupt-DIH'!$B$8:$B$22,MATCH($B19,'Disrupt-DIH'!$A$8:$A$22,0))="","",IF(INDEX('Disrupt-DIH'!E$8:E$22,MATCH($B19,'Disrupt-DIH'!$A$8:$A$22,0))="N/A","No","Yes"))</f>
        <v/>
      </c>
      <c r="G19" s="64" t="str">
        <f>IF(INDEX('Disrupt-DIH'!$B$8:$B$22,MATCH($B19,'Disrupt-DIH'!$A$8:$A$22,0))="","",IF(INDEX('Disrupt-DIH'!F$8:F$22,MATCH($B19,'Disrupt-DIH'!$A$8:$A$22,0))="N/A","No","Yes"))</f>
        <v/>
      </c>
      <c r="H19" s="64" t="str">
        <f t="shared" si="0"/>
        <v/>
      </c>
      <c r="I19" s="50">
        <v>12</v>
      </c>
      <c r="J19" s="52" t="str">
        <f>IF(INDEX('Detail-SR'!$B$8:$B$27,MATCH(I19,'Detail-SR'!$A$8:$A$27,0))="","",IF(INDEX('Detail-SR'!$E$8:$E$27,MATCH(I19,'Detail-SR'!$A$8:$A$27,0))=H19,INDEX('Detail-SR'!$B$8:$B$27,MATCH(I19,'Detail-SR'!$A$8:$A$27,0)),""))</f>
        <v/>
      </c>
      <c r="K19" s="33"/>
      <c r="L19" s="50">
        <f t="shared" si="1"/>
        <v>0</v>
      </c>
      <c r="M19" s="50" t="str">
        <f t="shared" si="2"/>
        <v>D1a</v>
      </c>
    </row>
    <row r="20" spans="1:13" x14ac:dyDescent="0.25">
      <c r="A20" s="50">
        <v>13</v>
      </c>
      <c r="B20" s="50" t="s">
        <v>224</v>
      </c>
      <c r="C20" s="52" t="str">
        <f>IF(H20="","",IF(INDEX('Disrupt-DIH'!$B$8:$B$22,MATCH(B20,'Disrupt-DIH'!$A$8:$A$22,0))="","",INDEX('Disrupt-DIH'!$B$8:$B$22,MATCH(B20,'Disrupt-DIH'!$A$8:$A$22,0))))</f>
        <v/>
      </c>
      <c r="D20" s="64" t="s">
        <v>37</v>
      </c>
      <c r="E20" s="64" t="str">
        <f>IF(INDEX('Disrupt-DIH'!$B$8:$B$22,MATCH($B20,'Disrupt-DIH'!$A$8:$A$22,0))="","",IF(INDEX('Disrupt-DIH'!D$8:D$22,MATCH($B20,'Disrupt-DIH'!$A$8:$A$22,0))="N/A","No","Yes"))</f>
        <v/>
      </c>
      <c r="F20" s="64" t="str">
        <f>IF(INDEX('Disrupt-DIH'!$B$8:$B$22,MATCH($B20,'Disrupt-DIH'!$A$8:$A$22,0))="","",IF(INDEX('Disrupt-DIH'!E$8:E$22,MATCH($B20,'Disrupt-DIH'!$A$8:$A$22,0))="N/A","No","Yes"))</f>
        <v/>
      </c>
      <c r="G20" s="64" t="str">
        <f>IF(INDEX('Disrupt-DIH'!$B$8:$B$22,MATCH($B20,'Disrupt-DIH'!$A$8:$A$22,0))="","",IF(INDEX('Disrupt-DIH'!F$8:F$22,MATCH($B20,'Disrupt-DIH'!$A$8:$A$22,0))="N/A","No","Yes"))</f>
        <v/>
      </c>
      <c r="H20" s="64" t="str">
        <f t="shared" si="0"/>
        <v/>
      </c>
      <c r="I20" s="50">
        <v>13</v>
      </c>
      <c r="J20" s="52" t="str">
        <f>IF(INDEX('Detail-SR'!$B$8:$B$27,MATCH(I20,'Detail-SR'!$A$8:$A$27,0))="","",IF(INDEX('Detail-SR'!$E$8:$E$27,MATCH(I20,'Detail-SR'!$A$8:$A$27,0))=H20,INDEX('Detail-SR'!$B$8:$B$27,MATCH(I20,'Detail-SR'!$A$8:$A$27,0)),""))</f>
        <v/>
      </c>
      <c r="K20" s="33"/>
      <c r="L20" s="50">
        <f t="shared" si="1"/>
        <v>0</v>
      </c>
      <c r="M20" s="50" t="str">
        <f t="shared" si="2"/>
        <v>D1a</v>
      </c>
    </row>
    <row r="21" spans="1:13" x14ac:dyDescent="0.25">
      <c r="A21" s="50">
        <v>14</v>
      </c>
      <c r="B21" s="50" t="s">
        <v>224</v>
      </c>
      <c r="C21" s="52" t="str">
        <f>IF(H21="","",IF(INDEX('Disrupt-DIH'!$B$8:$B$22,MATCH(B21,'Disrupt-DIH'!$A$8:$A$22,0))="","",INDEX('Disrupt-DIH'!$B$8:$B$22,MATCH(B21,'Disrupt-DIH'!$A$8:$A$22,0))))</f>
        <v/>
      </c>
      <c r="D21" s="64" t="s">
        <v>37</v>
      </c>
      <c r="E21" s="64" t="str">
        <f>IF(INDEX('Disrupt-DIH'!$B$8:$B$22,MATCH($B21,'Disrupt-DIH'!$A$8:$A$22,0))="","",IF(INDEX('Disrupt-DIH'!D$8:D$22,MATCH($B21,'Disrupt-DIH'!$A$8:$A$22,0))="N/A","No","Yes"))</f>
        <v/>
      </c>
      <c r="F21" s="64" t="str">
        <f>IF(INDEX('Disrupt-DIH'!$B$8:$B$22,MATCH($B21,'Disrupt-DIH'!$A$8:$A$22,0))="","",IF(INDEX('Disrupt-DIH'!E$8:E$22,MATCH($B21,'Disrupt-DIH'!$A$8:$A$22,0))="N/A","No","Yes"))</f>
        <v/>
      </c>
      <c r="G21" s="64" t="str">
        <f>IF(INDEX('Disrupt-DIH'!$B$8:$B$22,MATCH($B21,'Disrupt-DIH'!$A$8:$A$22,0))="","",IF(INDEX('Disrupt-DIH'!F$8:F$22,MATCH($B21,'Disrupt-DIH'!$A$8:$A$22,0))="N/A","No","Yes"))</f>
        <v/>
      </c>
      <c r="H21" s="64" t="str">
        <f t="shared" si="0"/>
        <v/>
      </c>
      <c r="I21" s="50">
        <v>14</v>
      </c>
      <c r="J21" s="52" t="str">
        <f>IF(INDEX('Detail-SR'!$B$8:$B$27,MATCH(I21,'Detail-SR'!$A$8:$A$27,0))="","",IF(INDEX('Detail-SR'!$E$8:$E$27,MATCH(I21,'Detail-SR'!$A$8:$A$27,0))=H21,INDEX('Detail-SR'!$B$8:$B$27,MATCH(I21,'Detail-SR'!$A$8:$A$27,0)),""))</f>
        <v/>
      </c>
      <c r="K21" s="33"/>
      <c r="L21" s="50">
        <f t="shared" si="1"/>
        <v>0</v>
      </c>
      <c r="M21" s="50" t="str">
        <f t="shared" si="2"/>
        <v>D1a</v>
      </c>
    </row>
    <row r="22" spans="1:13" x14ac:dyDescent="0.25">
      <c r="A22" s="50">
        <v>15</v>
      </c>
      <c r="B22" s="50" t="s">
        <v>224</v>
      </c>
      <c r="C22" s="52" t="str">
        <f>IF(H22="","",IF(INDEX('Disrupt-DIH'!$B$8:$B$22,MATCH(B22,'Disrupt-DIH'!$A$8:$A$22,0))="","",INDEX('Disrupt-DIH'!$B$8:$B$22,MATCH(B22,'Disrupt-DIH'!$A$8:$A$22,0))))</f>
        <v/>
      </c>
      <c r="D22" s="64" t="s">
        <v>37</v>
      </c>
      <c r="E22" s="64" t="str">
        <f>IF(INDEX('Disrupt-DIH'!$B$8:$B$22,MATCH($B22,'Disrupt-DIH'!$A$8:$A$22,0))="","",IF(INDEX('Disrupt-DIH'!D$8:D$22,MATCH($B22,'Disrupt-DIH'!$A$8:$A$22,0))="N/A","No","Yes"))</f>
        <v/>
      </c>
      <c r="F22" s="64" t="str">
        <f>IF(INDEX('Disrupt-DIH'!$B$8:$B$22,MATCH($B22,'Disrupt-DIH'!$A$8:$A$22,0))="","",IF(INDEX('Disrupt-DIH'!E$8:E$22,MATCH($B22,'Disrupt-DIH'!$A$8:$A$22,0))="N/A","No","Yes"))</f>
        <v/>
      </c>
      <c r="G22" s="64" t="str">
        <f>IF(INDEX('Disrupt-DIH'!$B$8:$B$22,MATCH($B22,'Disrupt-DIH'!$A$8:$A$22,0))="","",IF(INDEX('Disrupt-DIH'!F$8:F$22,MATCH($B22,'Disrupt-DIH'!$A$8:$A$22,0))="N/A","No","Yes"))</f>
        <v/>
      </c>
      <c r="H22" s="64" t="str">
        <f t="shared" si="0"/>
        <v/>
      </c>
      <c r="I22" s="50">
        <v>15</v>
      </c>
      <c r="J22" s="52" t="str">
        <f>IF(INDEX('Detail-SR'!$B$8:$B$27,MATCH(I22,'Detail-SR'!$A$8:$A$27,0))="","",IF(INDEX('Detail-SR'!$E$8:$E$27,MATCH(I22,'Detail-SR'!$A$8:$A$27,0))=H22,INDEX('Detail-SR'!$B$8:$B$27,MATCH(I22,'Detail-SR'!$A$8:$A$27,0)),""))</f>
        <v/>
      </c>
      <c r="K22" s="33"/>
      <c r="L22" s="50">
        <f t="shared" si="1"/>
        <v>0</v>
      </c>
      <c r="M22" s="50" t="str">
        <f t="shared" si="2"/>
        <v>D1a</v>
      </c>
    </row>
    <row r="23" spans="1:13" x14ac:dyDescent="0.25">
      <c r="A23" s="50">
        <v>16</v>
      </c>
      <c r="B23" s="50" t="s">
        <v>224</v>
      </c>
      <c r="C23" s="52" t="str">
        <f>IF(H23="","",IF(INDEX('Disrupt-DIH'!$B$8:$B$22,MATCH(B23,'Disrupt-DIH'!$A$8:$A$22,0))="","",INDEX('Disrupt-DIH'!$B$8:$B$22,MATCH(B23,'Disrupt-DIH'!$A$8:$A$22,0))))</f>
        <v/>
      </c>
      <c r="D23" s="64" t="s">
        <v>37</v>
      </c>
      <c r="E23" s="64" t="str">
        <f>IF(INDEX('Disrupt-DIH'!$B$8:$B$22,MATCH($B23,'Disrupt-DIH'!$A$8:$A$22,0))="","",IF(INDEX('Disrupt-DIH'!D$8:D$22,MATCH($B23,'Disrupt-DIH'!$A$8:$A$22,0))="N/A","No","Yes"))</f>
        <v/>
      </c>
      <c r="F23" s="64" t="str">
        <f>IF(INDEX('Disrupt-DIH'!$B$8:$B$22,MATCH($B23,'Disrupt-DIH'!$A$8:$A$22,0))="","",IF(INDEX('Disrupt-DIH'!E$8:E$22,MATCH($B23,'Disrupt-DIH'!$A$8:$A$22,0))="N/A","No","Yes"))</f>
        <v/>
      </c>
      <c r="G23" s="64" t="str">
        <f>IF(INDEX('Disrupt-DIH'!$B$8:$B$22,MATCH($B23,'Disrupt-DIH'!$A$8:$A$22,0))="","",IF(INDEX('Disrupt-DIH'!F$8:F$22,MATCH($B23,'Disrupt-DIH'!$A$8:$A$22,0))="N/A","No","Yes"))</f>
        <v/>
      </c>
      <c r="H23" s="64" t="str">
        <f t="shared" si="0"/>
        <v/>
      </c>
      <c r="I23" s="50">
        <v>16</v>
      </c>
      <c r="J23" s="52" t="str">
        <f>IF(INDEX('Detail-SR'!$B$8:$B$27,MATCH(I23,'Detail-SR'!$A$8:$A$27,0))="","",IF(INDEX('Detail-SR'!$E$8:$E$27,MATCH(I23,'Detail-SR'!$A$8:$A$27,0))=H23,INDEX('Detail-SR'!$B$8:$B$27,MATCH(I23,'Detail-SR'!$A$8:$A$27,0)),""))</f>
        <v/>
      </c>
      <c r="K23" s="33"/>
      <c r="L23" s="50">
        <f t="shared" si="1"/>
        <v>0</v>
      </c>
      <c r="M23" s="50" t="str">
        <f t="shared" si="2"/>
        <v>D1a</v>
      </c>
    </row>
    <row r="24" spans="1:13" x14ac:dyDescent="0.25">
      <c r="A24" s="50">
        <v>17</v>
      </c>
      <c r="B24" s="50" t="s">
        <v>224</v>
      </c>
      <c r="C24" s="52" t="str">
        <f>IF(H24="","",IF(INDEX('Disrupt-DIH'!$B$8:$B$22,MATCH(B24,'Disrupt-DIH'!$A$8:$A$22,0))="","",INDEX('Disrupt-DIH'!$B$8:$B$22,MATCH(B24,'Disrupt-DIH'!$A$8:$A$22,0))))</f>
        <v/>
      </c>
      <c r="D24" s="64" t="s">
        <v>37</v>
      </c>
      <c r="E24" s="64" t="str">
        <f>IF(INDEX('Disrupt-DIH'!$B$8:$B$22,MATCH($B24,'Disrupt-DIH'!$A$8:$A$22,0))="","",IF(INDEX('Disrupt-DIH'!D$8:D$22,MATCH($B24,'Disrupt-DIH'!$A$8:$A$22,0))="N/A","No","Yes"))</f>
        <v/>
      </c>
      <c r="F24" s="64" t="str">
        <f>IF(INDEX('Disrupt-DIH'!$B$8:$B$22,MATCH($B24,'Disrupt-DIH'!$A$8:$A$22,0))="","",IF(INDEX('Disrupt-DIH'!E$8:E$22,MATCH($B24,'Disrupt-DIH'!$A$8:$A$22,0))="N/A","No","Yes"))</f>
        <v/>
      </c>
      <c r="G24" s="64" t="str">
        <f>IF(INDEX('Disrupt-DIH'!$B$8:$B$22,MATCH($B24,'Disrupt-DIH'!$A$8:$A$22,0))="","",IF(INDEX('Disrupt-DIH'!F$8:F$22,MATCH($B24,'Disrupt-DIH'!$A$8:$A$22,0))="N/A","No","Yes"))</f>
        <v/>
      </c>
      <c r="H24" s="64" t="str">
        <f t="shared" si="0"/>
        <v/>
      </c>
      <c r="I24" s="50">
        <v>17</v>
      </c>
      <c r="J24" s="52" t="str">
        <f>IF(INDEX('Detail-SR'!$B$8:$B$27,MATCH(I24,'Detail-SR'!$A$8:$A$27,0))="","",IF(INDEX('Detail-SR'!$E$8:$E$27,MATCH(I24,'Detail-SR'!$A$8:$A$27,0))=H24,INDEX('Detail-SR'!$B$8:$B$27,MATCH(I24,'Detail-SR'!$A$8:$A$27,0)),""))</f>
        <v/>
      </c>
      <c r="K24" s="33"/>
      <c r="L24" s="50">
        <f t="shared" si="1"/>
        <v>0</v>
      </c>
      <c r="M24" s="50" t="str">
        <f t="shared" si="2"/>
        <v>D1a</v>
      </c>
    </row>
    <row r="25" spans="1:13" x14ac:dyDescent="0.25">
      <c r="A25" s="50">
        <v>18</v>
      </c>
      <c r="B25" s="50" t="s">
        <v>224</v>
      </c>
      <c r="C25" s="52" t="str">
        <f>IF(H25="","",IF(INDEX('Disrupt-DIH'!$B$8:$B$22,MATCH(B25,'Disrupt-DIH'!$A$8:$A$22,0))="","",INDEX('Disrupt-DIH'!$B$8:$B$22,MATCH(B25,'Disrupt-DIH'!$A$8:$A$22,0))))</f>
        <v/>
      </c>
      <c r="D25" s="64" t="s">
        <v>37</v>
      </c>
      <c r="E25" s="64" t="str">
        <f>IF(INDEX('Disrupt-DIH'!$B$8:$B$22,MATCH($B25,'Disrupt-DIH'!$A$8:$A$22,0))="","",IF(INDEX('Disrupt-DIH'!D$8:D$22,MATCH($B25,'Disrupt-DIH'!$A$8:$A$22,0))="N/A","No","Yes"))</f>
        <v/>
      </c>
      <c r="F25" s="64" t="str">
        <f>IF(INDEX('Disrupt-DIH'!$B$8:$B$22,MATCH($B25,'Disrupt-DIH'!$A$8:$A$22,0))="","",IF(INDEX('Disrupt-DIH'!E$8:E$22,MATCH($B25,'Disrupt-DIH'!$A$8:$A$22,0))="N/A","No","Yes"))</f>
        <v/>
      </c>
      <c r="G25" s="64" t="str">
        <f>IF(INDEX('Disrupt-DIH'!$B$8:$B$22,MATCH($B25,'Disrupt-DIH'!$A$8:$A$22,0))="","",IF(INDEX('Disrupt-DIH'!F$8:F$22,MATCH($B25,'Disrupt-DIH'!$A$8:$A$22,0))="N/A","No","Yes"))</f>
        <v/>
      </c>
      <c r="H25" s="64" t="str">
        <f t="shared" si="0"/>
        <v/>
      </c>
      <c r="I25" s="50">
        <v>18</v>
      </c>
      <c r="J25" s="52" t="str">
        <f>IF(INDEX('Detail-SR'!$B$8:$B$27,MATCH(I25,'Detail-SR'!$A$8:$A$27,0))="","",IF(INDEX('Detail-SR'!$E$8:$E$27,MATCH(I25,'Detail-SR'!$A$8:$A$27,0))=H25,INDEX('Detail-SR'!$B$8:$B$27,MATCH(I25,'Detail-SR'!$A$8:$A$27,0)),""))</f>
        <v/>
      </c>
      <c r="K25" s="33"/>
      <c r="L25" s="50">
        <f t="shared" si="1"/>
        <v>0</v>
      </c>
      <c r="M25" s="50" t="str">
        <f t="shared" si="2"/>
        <v>D1a</v>
      </c>
    </row>
    <row r="26" spans="1:13" x14ac:dyDescent="0.25">
      <c r="A26" s="50">
        <v>19</v>
      </c>
      <c r="B26" s="50" t="s">
        <v>224</v>
      </c>
      <c r="C26" s="52" t="str">
        <f>IF(H26="","",IF(INDEX('Disrupt-DIH'!$B$8:$B$22,MATCH(B26,'Disrupt-DIH'!$A$8:$A$22,0))="","",INDEX('Disrupt-DIH'!$B$8:$B$22,MATCH(B26,'Disrupt-DIH'!$A$8:$A$22,0))))</f>
        <v/>
      </c>
      <c r="D26" s="64" t="s">
        <v>37</v>
      </c>
      <c r="E26" s="64" t="str">
        <f>IF(INDEX('Disrupt-DIH'!$B$8:$B$22,MATCH($B26,'Disrupt-DIH'!$A$8:$A$22,0))="","",IF(INDEX('Disrupt-DIH'!D$8:D$22,MATCH($B26,'Disrupt-DIH'!$A$8:$A$22,0))="N/A","No","Yes"))</f>
        <v/>
      </c>
      <c r="F26" s="64" t="str">
        <f>IF(INDEX('Disrupt-DIH'!$B$8:$B$22,MATCH($B26,'Disrupt-DIH'!$A$8:$A$22,0))="","",IF(INDEX('Disrupt-DIH'!E$8:E$22,MATCH($B26,'Disrupt-DIH'!$A$8:$A$22,0))="N/A","No","Yes"))</f>
        <v/>
      </c>
      <c r="G26" s="64" t="str">
        <f>IF(INDEX('Disrupt-DIH'!$B$8:$B$22,MATCH($B26,'Disrupt-DIH'!$A$8:$A$22,0))="","",IF(INDEX('Disrupt-DIH'!F$8:F$22,MATCH($B26,'Disrupt-DIH'!$A$8:$A$22,0))="N/A","No","Yes"))</f>
        <v/>
      </c>
      <c r="H26" s="64" t="str">
        <f t="shared" si="0"/>
        <v/>
      </c>
      <c r="I26" s="50">
        <v>19</v>
      </c>
      <c r="J26" s="52" t="str">
        <f>IF(INDEX('Detail-SR'!$B$8:$B$27,MATCH(I26,'Detail-SR'!$A$8:$A$27,0))="","",IF(INDEX('Detail-SR'!$E$8:$E$27,MATCH(I26,'Detail-SR'!$A$8:$A$27,0))=H26,INDEX('Detail-SR'!$B$8:$B$27,MATCH(I26,'Detail-SR'!$A$8:$A$27,0)),""))</f>
        <v/>
      </c>
      <c r="K26" s="33"/>
      <c r="L26" s="50">
        <f t="shared" si="1"/>
        <v>0</v>
      </c>
      <c r="M26" s="50" t="str">
        <f t="shared" si="2"/>
        <v>D1a</v>
      </c>
    </row>
    <row r="27" spans="1:13" x14ac:dyDescent="0.25">
      <c r="A27" s="50">
        <v>20</v>
      </c>
      <c r="B27" s="50" t="s">
        <v>224</v>
      </c>
      <c r="C27" s="52" t="str">
        <f>IF(H27="","",IF(INDEX('Disrupt-DIH'!$B$8:$B$22,MATCH(B27,'Disrupt-DIH'!$A$8:$A$22,0))="","",INDEX('Disrupt-DIH'!$B$8:$B$22,MATCH(B27,'Disrupt-DIH'!$A$8:$A$22,0))))</f>
        <v/>
      </c>
      <c r="D27" s="64" t="s">
        <v>37</v>
      </c>
      <c r="E27" s="64" t="str">
        <f>IF(INDEX('Disrupt-DIH'!$B$8:$B$22,MATCH($B27,'Disrupt-DIH'!$A$8:$A$22,0))="","",IF(INDEX('Disrupt-DIH'!D$8:D$22,MATCH($B27,'Disrupt-DIH'!$A$8:$A$22,0))="N/A","No","Yes"))</f>
        <v/>
      </c>
      <c r="F27" s="64" t="str">
        <f>IF(INDEX('Disrupt-DIH'!$B$8:$B$22,MATCH($B27,'Disrupt-DIH'!$A$8:$A$22,0))="","",IF(INDEX('Disrupt-DIH'!E$8:E$22,MATCH($B27,'Disrupt-DIH'!$A$8:$A$22,0))="N/A","No","Yes"))</f>
        <v/>
      </c>
      <c r="G27" s="64" t="str">
        <f>IF(INDEX('Disrupt-DIH'!$B$8:$B$22,MATCH($B27,'Disrupt-DIH'!$A$8:$A$22,0))="","",IF(INDEX('Disrupt-DIH'!F$8:F$22,MATCH($B27,'Disrupt-DIH'!$A$8:$A$22,0))="N/A","No","Yes"))</f>
        <v/>
      </c>
      <c r="H27" s="64" t="str">
        <f t="shared" si="0"/>
        <v/>
      </c>
      <c r="I27" s="50">
        <v>20</v>
      </c>
      <c r="J27" s="52" t="str">
        <f>IF(INDEX('Detail-SR'!$B$8:$B$27,MATCH(I27,'Detail-SR'!$A$8:$A$27,0))="","",IF(INDEX('Detail-SR'!$E$8:$E$27,MATCH(I27,'Detail-SR'!$A$8:$A$27,0))=H27,INDEX('Detail-SR'!$B$8:$B$27,MATCH(I27,'Detail-SR'!$A$8:$A$27,0)),""))</f>
        <v/>
      </c>
      <c r="K27" s="33"/>
      <c r="L27" s="50">
        <f t="shared" si="1"/>
        <v>0</v>
      </c>
      <c r="M27" s="50" t="str">
        <f t="shared" si="2"/>
        <v>D1a</v>
      </c>
    </row>
    <row r="28" spans="1:13" x14ac:dyDescent="0.25">
      <c r="A28" s="50">
        <v>21</v>
      </c>
      <c r="B28" s="50" t="s">
        <v>224</v>
      </c>
      <c r="C28" s="52" t="str">
        <f>IF(H28="","",IF(INDEX('Disrupt-DIH'!$B$8:$B$22,MATCH(B28,'Disrupt-DIH'!$A$8:$A$22,0))="","",INDEX('Disrupt-DIH'!$B$8:$B$22,MATCH(B28,'Disrupt-DIH'!$A$8:$A$22,0))))</f>
        <v/>
      </c>
      <c r="D28" s="64" t="s">
        <v>49</v>
      </c>
      <c r="E28" s="64" t="str">
        <f>IF(INDEX('Disrupt-DIH'!$B$8:$B$22,MATCH($B28,'Disrupt-DIH'!$A$8:$A$22,0))="","",IF(INDEX('Disrupt-DIH'!D$8:D$22,MATCH($B28,'Disrupt-DIH'!$A$8:$A$22,0))="N/A","No","Yes"))</f>
        <v/>
      </c>
      <c r="F28" s="64" t="str">
        <f>IF(INDEX('Disrupt-DIH'!$B$8:$B$22,MATCH($B28,'Disrupt-DIH'!$A$8:$A$22,0))="","",IF(INDEX('Disrupt-DIH'!E$8:E$22,MATCH($B28,'Disrupt-DIH'!$A$8:$A$22,0))="N/A","No","Yes"))</f>
        <v/>
      </c>
      <c r="G28" s="64" t="str">
        <f>IF(INDEX('Disrupt-DIH'!$B$8:$B$22,MATCH($B28,'Disrupt-DIH'!$A$8:$A$22,0))="","",IF(INDEX('Disrupt-DIH'!F$8:F$22,MATCH($B28,'Disrupt-DIH'!$A$8:$A$22,0))="N/A","No","Yes"))</f>
        <v/>
      </c>
      <c r="H28" s="64" t="str">
        <f t="shared" si="0"/>
        <v/>
      </c>
      <c r="I28" s="50">
        <v>1</v>
      </c>
      <c r="J28" s="52" t="str">
        <f>IF(INDEX('Detail-SR'!$B$8:$B$27,MATCH(I28,'Detail-SR'!$A$8:$A$27,0))="","",IF(INDEX('Detail-SR'!$E$8:$E$27,MATCH(I28,'Detail-SR'!$A$8:$A$27,0))=H28,INDEX('Detail-SR'!$B$8:$B$27,MATCH(I28,'Detail-SR'!$A$8:$A$27,0)),""))</f>
        <v/>
      </c>
      <c r="K28" s="33"/>
      <c r="L28" s="50">
        <f t="shared" si="1"/>
        <v>0</v>
      </c>
      <c r="M28" s="50" t="str">
        <f t="shared" si="2"/>
        <v>D1b</v>
      </c>
    </row>
    <row r="29" spans="1:13" x14ac:dyDescent="0.25">
      <c r="A29" s="50">
        <v>22</v>
      </c>
      <c r="B29" s="50" t="s">
        <v>224</v>
      </c>
      <c r="C29" s="52" t="str">
        <f>IF(H29="","",IF(INDEX('Disrupt-DIH'!$B$8:$B$22,MATCH(B29,'Disrupt-DIH'!$A$8:$A$22,0))="","",INDEX('Disrupt-DIH'!$B$8:$B$22,MATCH(B29,'Disrupt-DIH'!$A$8:$A$22,0))))</f>
        <v/>
      </c>
      <c r="D29" s="64" t="s">
        <v>49</v>
      </c>
      <c r="E29" s="64" t="str">
        <f>IF(INDEX('Disrupt-DIH'!$B$8:$B$22,MATCH($B29,'Disrupt-DIH'!$A$8:$A$22,0))="","",IF(INDEX('Disrupt-DIH'!D$8:D$22,MATCH($B29,'Disrupt-DIH'!$A$8:$A$22,0))="N/A","No","Yes"))</f>
        <v/>
      </c>
      <c r="F29" s="64" t="str">
        <f>IF(INDEX('Disrupt-DIH'!$B$8:$B$22,MATCH($B29,'Disrupt-DIH'!$A$8:$A$22,0))="","",IF(INDEX('Disrupt-DIH'!E$8:E$22,MATCH($B29,'Disrupt-DIH'!$A$8:$A$22,0))="N/A","No","Yes"))</f>
        <v/>
      </c>
      <c r="G29" s="64" t="str">
        <f>IF(INDEX('Disrupt-DIH'!$B$8:$B$22,MATCH($B29,'Disrupt-DIH'!$A$8:$A$22,0))="","",IF(INDEX('Disrupt-DIH'!F$8:F$22,MATCH($B29,'Disrupt-DIH'!$A$8:$A$22,0))="N/A","No","Yes"))</f>
        <v/>
      </c>
      <c r="H29" s="64" t="str">
        <f t="shared" si="0"/>
        <v/>
      </c>
      <c r="I29" s="50">
        <v>2</v>
      </c>
      <c r="J29" s="52" t="str">
        <f>IF(INDEX('Detail-SR'!$B$8:$B$27,MATCH(I29,'Detail-SR'!$A$8:$A$27,0))="","",IF(INDEX('Detail-SR'!$E$8:$E$27,MATCH(I29,'Detail-SR'!$A$8:$A$27,0))=H29,INDEX('Detail-SR'!$B$8:$B$27,MATCH(I29,'Detail-SR'!$A$8:$A$27,0)),""))</f>
        <v/>
      </c>
      <c r="K29" s="33"/>
      <c r="L29" s="50">
        <f t="shared" si="1"/>
        <v>0</v>
      </c>
      <c r="M29" s="50" t="str">
        <f t="shared" si="2"/>
        <v>D1b</v>
      </c>
    </row>
    <row r="30" spans="1:13" x14ac:dyDescent="0.25">
      <c r="A30" s="50">
        <v>23</v>
      </c>
      <c r="B30" s="50" t="s">
        <v>224</v>
      </c>
      <c r="C30" s="52" t="str">
        <f>IF(H30="","",IF(INDEX('Disrupt-DIH'!$B$8:$B$22,MATCH(B30,'Disrupt-DIH'!$A$8:$A$22,0))="","",INDEX('Disrupt-DIH'!$B$8:$B$22,MATCH(B30,'Disrupt-DIH'!$A$8:$A$22,0))))</f>
        <v/>
      </c>
      <c r="D30" s="64" t="s">
        <v>49</v>
      </c>
      <c r="E30" s="64" t="str">
        <f>IF(INDEX('Disrupt-DIH'!$B$8:$B$22,MATCH($B30,'Disrupt-DIH'!$A$8:$A$22,0))="","",IF(INDEX('Disrupt-DIH'!D$8:D$22,MATCH($B30,'Disrupt-DIH'!$A$8:$A$22,0))="N/A","No","Yes"))</f>
        <v/>
      </c>
      <c r="F30" s="64" t="str">
        <f>IF(INDEX('Disrupt-DIH'!$B$8:$B$22,MATCH($B30,'Disrupt-DIH'!$A$8:$A$22,0))="","",IF(INDEX('Disrupt-DIH'!E$8:E$22,MATCH($B30,'Disrupt-DIH'!$A$8:$A$22,0))="N/A","No","Yes"))</f>
        <v/>
      </c>
      <c r="G30" s="64" t="str">
        <f>IF(INDEX('Disrupt-DIH'!$B$8:$B$22,MATCH($B30,'Disrupt-DIH'!$A$8:$A$22,0))="","",IF(INDEX('Disrupt-DIH'!F$8:F$22,MATCH($B30,'Disrupt-DIH'!$A$8:$A$22,0))="N/A","No","Yes"))</f>
        <v/>
      </c>
      <c r="H30" s="64" t="str">
        <f t="shared" si="0"/>
        <v/>
      </c>
      <c r="I30" s="50">
        <v>3</v>
      </c>
      <c r="J30" s="52" t="str">
        <f>IF(INDEX('Detail-SR'!$B$8:$B$27,MATCH(I30,'Detail-SR'!$A$8:$A$27,0))="","",IF(INDEX('Detail-SR'!$E$8:$E$27,MATCH(I30,'Detail-SR'!$A$8:$A$27,0))=H30,INDEX('Detail-SR'!$B$8:$B$27,MATCH(I30,'Detail-SR'!$A$8:$A$27,0)),""))</f>
        <v/>
      </c>
      <c r="K30" s="33"/>
      <c r="L30" s="50">
        <f t="shared" si="1"/>
        <v>0</v>
      </c>
      <c r="M30" s="50" t="str">
        <f t="shared" si="2"/>
        <v>D1b</v>
      </c>
    </row>
    <row r="31" spans="1:13" x14ac:dyDescent="0.25">
      <c r="A31" s="50">
        <v>24</v>
      </c>
      <c r="B31" s="50" t="s">
        <v>224</v>
      </c>
      <c r="C31" s="52" t="str">
        <f>IF(H31="","",IF(INDEX('Disrupt-DIH'!$B$8:$B$22,MATCH(B31,'Disrupt-DIH'!$A$8:$A$22,0))="","",INDEX('Disrupt-DIH'!$B$8:$B$22,MATCH(B31,'Disrupt-DIH'!$A$8:$A$22,0))))</f>
        <v/>
      </c>
      <c r="D31" s="64" t="s">
        <v>49</v>
      </c>
      <c r="E31" s="64" t="str">
        <f>IF(INDEX('Disrupt-DIH'!$B$8:$B$22,MATCH($B31,'Disrupt-DIH'!$A$8:$A$22,0))="","",IF(INDEX('Disrupt-DIH'!D$8:D$22,MATCH($B31,'Disrupt-DIH'!$A$8:$A$22,0))="N/A","No","Yes"))</f>
        <v/>
      </c>
      <c r="F31" s="64" t="str">
        <f>IF(INDEX('Disrupt-DIH'!$B$8:$B$22,MATCH($B31,'Disrupt-DIH'!$A$8:$A$22,0))="","",IF(INDEX('Disrupt-DIH'!E$8:E$22,MATCH($B31,'Disrupt-DIH'!$A$8:$A$22,0))="N/A","No","Yes"))</f>
        <v/>
      </c>
      <c r="G31" s="64" t="str">
        <f>IF(INDEX('Disrupt-DIH'!$B$8:$B$22,MATCH($B31,'Disrupt-DIH'!$A$8:$A$22,0))="","",IF(INDEX('Disrupt-DIH'!F$8:F$22,MATCH($B31,'Disrupt-DIH'!$A$8:$A$22,0))="N/A","No","Yes"))</f>
        <v/>
      </c>
      <c r="H31" s="64" t="str">
        <f t="shared" si="0"/>
        <v/>
      </c>
      <c r="I31" s="50">
        <v>4</v>
      </c>
      <c r="J31" s="52" t="str">
        <f>IF(INDEX('Detail-SR'!$B$8:$B$27,MATCH(I31,'Detail-SR'!$A$8:$A$27,0))="","",IF(INDEX('Detail-SR'!$E$8:$E$27,MATCH(I31,'Detail-SR'!$A$8:$A$27,0))=H31,INDEX('Detail-SR'!$B$8:$B$27,MATCH(I31,'Detail-SR'!$A$8:$A$27,0)),""))</f>
        <v/>
      </c>
      <c r="K31" s="33"/>
      <c r="L31" s="50">
        <f t="shared" si="1"/>
        <v>0</v>
      </c>
      <c r="M31" s="50" t="str">
        <f t="shared" si="2"/>
        <v>D1b</v>
      </c>
    </row>
    <row r="32" spans="1:13" x14ac:dyDescent="0.25">
      <c r="A32" s="50">
        <v>25</v>
      </c>
      <c r="B32" s="50" t="s">
        <v>224</v>
      </c>
      <c r="C32" s="52" t="str">
        <f>IF(H32="","",IF(INDEX('Disrupt-DIH'!$B$8:$B$22,MATCH(B32,'Disrupt-DIH'!$A$8:$A$22,0))="","",INDEX('Disrupt-DIH'!$B$8:$B$22,MATCH(B32,'Disrupt-DIH'!$A$8:$A$22,0))))</f>
        <v/>
      </c>
      <c r="D32" s="64" t="s">
        <v>49</v>
      </c>
      <c r="E32" s="64" t="str">
        <f>IF(INDEX('Disrupt-DIH'!$B$8:$B$22,MATCH($B32,'Disrupt-DIH'!$A$8:$A$22,0))="","",IF(INDEX('Disrupt-DIH'!D$8:D$22,MATCH($B32,'Disrupt-DIH'!$A$8:$A$22,0))="N/A","No","Yes"))</f>
        <v/>
      </c>
      <c r="F32" s="64" t="str">
        <f>IF(INDEX('Disrupt-DIH'!$B$8:$B$22,MATCH($B32,'Disrupt-DIH'!$A$8:$A$22,0))="","",IF(INDEX('Disrupt-DIH'!E$8:E$22,MATCH($B32,'Disrupt-DIH'!$A$8:$A$22,0))="N/A","No","Yes"))</f>
        <v/>
      </c>
      <c r="G32" s="64" t="str">
        <f>IF(INDEX('Disrupt-DIH'!$B$8:$B$22,MATCH($B32,'Disrupt-DIH'!$A$8:$A$22,0))="","",IF(INDEX('Disrupt-DIH'!F$8:F$22,MATCH($B32,'Disrupt-DIH'!$A$8:$A$22,0))="N/A","No","Yes"))</f>
        <v/>
      </c>
      <c r="H32" s="64" t="str">
        <f t="shared" si="0"/>
        <v/>
      </c>
      <c r="I32" s="50">
        <v>5</v>
      </c>
      <c r="J32" s="52" t="str">
        <f>IF(INDEX('Detail-SR'!$B$8:$B$27,MATCH(I32,'Detail-SR'!$A$8:$A$27,0))="","",IF(INDEX('Detail-SR'!$E$8:$E$27,MATCH(I32,'Detail-SR'!$A$8:$A$27,0))=H32,INDEX('Detail-SR'!$B$8:$B$27,MATCH(I32,'Detail-SR'!$A$8:$A$27,0)),""))</f>
        <v/>
      </c>
      <c r="K32" s="33"/>
      <c r="L32" s="50">
        <f t="shared" si="1"/>
        <v>0</v>
      </c>
      <c r="M32" s="50" t="str">
        <f t="shared" si="2"/>
        <v>D1b</v>
      </c>
    </row>
    <row r="33" spans="1:13" x14ac:dyDescent="0.25">
      <c r="A33" s="50">
        <v>26</v>
      </c>
      <c r="B33" s="50" t="s">
        <v>224</v>
      </c>
      <c r="C33" s="52" t="str">
        <f>IF(H33="","",IF(INDEX('Disrupt-DIH'!$B$8:$B$22,MATCH(B33,'Disrupt-DIH'!$A$8:$A$22,0))="","",INDEX('Disrupt-DIH'!$B$8:$B$22,MATCH(B33,'Disrupt-DIH'!$A$8:$A$22,0))))</f>
        <v/>
      </c>
      <c r="D33" s="64" t="s">
        <v>49</v>
      </c>
      <c r="E33" s="64" t="str">
        <f>IF(INDEX('Disrupt-DIH'!$B$8:$B$22,MATCH($B33,'Disrupt-DIH'!$A$8:$A$22,0))="","",IF(INDEX('Disrupt-DIH'!D$8:D$22,MATCH($B33,'Disrupt-DIH'!$A$8:$A$22,0))="N/A","No","Yes"))</f>
        <v/>
      </c>
      <c r="F33" s="64" t="str">
        <f>IF(INDEX('Disrupt-DIH'!$B$8:$B$22,MATCH($B33,'Disrupt-DIH'!$A$8:$A$22,0))="","",IF(INDEX('Disrupt-DIH'!E$8:E$22,MATCH($B33,'Disrupt-DIH'!$A$8:$A$22,0))="N/A","No","Yes"))</f>
        <v/>
      </c>
      <c r="G33" s="64" t="str">
        <f>IF(INDEX('Disrupt-DIH'!$B$8:$B$22,MATCH($B33,'Disrupt-DIH'!$A$8:$A$22,0))="","",IF(INDEX('Disrupt-DIH'!F$8:F$22,MATCH($B33,'Disrupt-DIH'!$A$8:$A$22,0))="N/A","No","Yes"))</f>
        <v/>
      </c>
      <c r="H33" s="64" t="str">
        <f t="shared" si="0"/>
        <v/>
      </c>
      <c r="I33" s="50">
        <v>6</v>
      </c>
      <c r="J33" s="52" t="str">
        <f>IF(INDEX('Detail-SR'!$B$8:$B$27,MATCH(I33,'Detail-SR'!$A$8:$A$27,0))="","",IF(INDEX('Detail-SR'!$E$8:$E$27,MATCH(I33,'Detail-SR'!$A$8:$A$27,0))=H33,INDEX('Detail-SR'!$B$8:$B$27,MATCH(I33,'Detail-SR'!$A$8:$A$27,0)),""))</f>
        <v/>
      </c>
      <c r="K33" s="33"/>
      <c r="L33" s="50">
        <f t="shared" si="1"/>
        <v>0</v>
      </c>
      <c r="M33" s="50" t="str">
        <f t="shared" si="2"/>
        <v>D1b</v>
      </c>
    </row>
    <row r="34" spans="1:13" x14ac:dyDescent="0.25">
      <c r="A34" s="50">
        <v>27</v>
      </c>
      <c r="B34" s="50" t="s">
        <v>224</v>
      </c>
      <c r="C34" s="52" t="str">
        <f>IF(H34="","",IF(INDEX('Disrupt-DIH'!$B$8:$B$22,MATCH(B34,'Disrupt-DIH'!$A$8:$A$22,0))="","",INDEX('Disrupt-DIH'!$B$8:$B$22,MATCH(B34,'Disrupt-DIH'!$A$8:$A$22,0))))</f>
        <v/>
      </c>
      <c r="D34" s="64" t="s">
        <v>49</v>
      </c>
      <c r="E34" s="64" t="str">
        <f>IF(INDEX('Disrupt-DIH'!$B$8:$B$22,MATCH($B34,'Disrupt-DIH'!$A$8:$A$22,0))="","",IF(INDEX('Disrupt-DIH'!D$8:D$22,MATCH($B34,'Disrupt-DIH'!$A$8:$A$22,0))="N/A","No","Yes"))</f>
        <v/>
      </c>
      <c r="F34" s="64" t="str">
        <f>IF(INDEX('Disrupt-DIH'!$B$8:$B$22,MATCH($B34,'Disrupt-DIH'!$A$8:$A$22,0))="","",IF(INDEX('Disrupt-DIH'!E$8:E$22,MATCH($B34,'Disrupt-DIH'!$A$8:$A$22,0))="N/A","No","Yes"))</f>
        <v/>
      </c>
      <c r="G34" s="64" t="str">
        <f>IF(INDEX('Disrupt-DIH'!$B$8:$B$22,MATCH($B34,'Disrupt-DIH'!$A$8:$A$22,0))="","",IF(INDEX('Disrupt-DIH'!F$8:F$22,MATCH($B34,'Disrupt-DIH'!$A$8:$A$22,0))="N/A","No","Yes"))</f>
        <v/>
      </c>
      <c r="H34" s="64" t="str">
        <f t="shared" si="0"/>
        <v/>
      </c>
      <c r="I34" s="50">
        <v>7</v>
      </c>
      <c r="J34" s="52" t="str">
        <f>IF(INDEX('Detail-SR'!$B$8:$B$27,MATCH(I34,'Detail-SR'!$A$8:$A$27,0))="","",IF(INDEX('Detail-SR'!$E$8:$E$27,MATCH(I34,'Detail-SR'!$A$8:$A$27,0))=H34,INDEX('Detail-SR'!$B$8:$B$27,MATCH(I34,'Detail-SR'!$A$8:$A$27,0)),""))</f>
        <v/>
      </c>
      <c r="K34" s="33"/>
      <c r="L34" s="50">
        <f t="shared" si="1"/>
        <v>0</v>
      </c>
      <c r="M34" s="50" t="str">
        <f t="shared" si="2"/>
        <v>D1b</v>
      </c>
    </row>
    <row r="35" spans="1:13" x14ac:dyDescent="0.25">
      <c r="A35" s="50">
        <v>28</v>
      </c>
      <c r="B35" s="50" t="s">
        <v>224</v>
      </c>
      <c r="C35" s="52" t="str">
        <f>IF(H35="","",IF(INDEX('Disrupt-DIH'!$B$8:$B$22,MATCH(B35,'Disrupt-DIH'!$A$8:$A$22,0))="","",INDEX('Disrupt-DIH'!$B$8:$B$22,MATCH(B35,'Disrupt-DIH'!$A$8:$A$22,0))))</f>
        <v/>
      </c>
      <c r="D35" s="64" t="s">
        <v>49</v>
      </c>
      <c r="E35" s="64" t="str">
        <f>IF(INDEX('Disrupt-DIH'!$B$8:$B$22,MATCH($B35,'Disrupt-DIH'!$A$8:$A$22,0))="","",IF(INDEX('Disrupt-DIH'!D$8:D$22,MATCH($B35,'Disrupt-DIH'!$A$8:$A$22,0))="N/A","No","Yes"))</f>
        <v/>
      </c>
      <c r="F35" s="64" t="str">
        <f>IF(INDEX('Disrupt-DIH'!$B$8:$B$22,MATCH($B35,'Disrupt-DIH'!$A$8:$A$22,0))="","",IF(INDEX('Disrupt-DIH'!E$8:E$22,MATCH($B35,'Disrupt-DIH'!$A$8:$A$22,0))="N/A","No","Yes"))</f>
        <v/>
      </c>
      <c r="G35" s="64" t="str">
        <f>IF(INDEX('Disrupt-DIH'!$B$8:$B$22,MATCH($B35,'Disrupt-DIH'!$A$8:$A$22,0))="","",IF(INDEX('Disrupt-DIH'!F$8:F$22,MATCH($B35,'Disrupt-DIH'!$A$8:$A$22,0))="N/A","No","Yes"))</f>
        <v/>
      </c>
      <c r="H35" s="64" t="str">
        <f t="shared" si="0"/>
        <v/>
      </c>
      <c r="I35" s="50">
        <v>8</v>
      </c>
      <c r="J35" s="52" t="str">
        <f>IF(INDEX('Detail-SR'!$B$8:$B$27,MATCH(I35,'Detail-SR'!$A$8:$A$27,0))="","",IF(INDEX('Detail-SR'!$E$8:$E$27,MATCH(I35,'Detail-SR'!$A$8:$A$27,0))=H35,INDEX('Detail-SR'!$B$8:$B$27,MATCH(I35,'Detail-SR'!$A$8:$A$27,0)),""))</f>
        <v/>
      </c>
      <c r="K35" s="33"/>
      <c r="L35" s="50">
        <f t="shared" si="1"/>
        <v>0</v>
      </c>
      <c r="M35" s="50" t="str">
        <f t="shared" si="2"/>
        <v>D1b</v>
      </c>
    </row>
    <row r="36" spans="1:13" x14ac:dyDescent="0.25">
      <c r="A36" s="50">
        <v>29</v>
      </c>
      <c r="B36" s="50" t="s">
        <v>224</v>
      </c>
      <c r="C36" s="52" t="str">
        <f>IF(H36="","",IF(INDEX('Disrupt-DIH'!$B$8:$B$22,MATCH(B36,'Disrupt-DIH'!$A$8:$A$22,0))="","",INDEX('Disrupt-DIH'!$B$8:$B$22,MATCH(B36,'Disrupt-DIH'!$A$8:$A$22,0))))</f>
        <v/>
      </c>
      <c r="D36" s="64" t="s">
        <v>49</v>
      </c>
      <c r="E36" s="64" t="str">
        <f>IF(INDEX('Disrupt-DIH'!$B$8:$B$22,MATCH($B36,'Disrupt-DIH'!$A$8:$A$22,0))="","",IF(INDEX('Disrupt-DIH'!D$8:D$22,MATCH($B36,'Disrupt-DIH'!$A$8:$A$22,0))="N/A","No","Yes"))</f>
        <v/>
      </c>
      <c r="F36" s="64" t="str">
        <f>IF(INDEX('Disrupt-DIH'!$B$8:$B$22,MATCH($B36,'Disrupt-DIH'!$A$8:$A$22,0))="","",IF(INDEX('Disrupt-DIH'!E$8:E$22,MATCH($B36,'Disrupt-DIH'!$A$8:$A$22,0))="N/A","No","Yes"))</f>
        <v/>
      </c>
      <c r="G36" s="64" t="str">
        <f>IF(INDEX('Disrupt-DIH'!$B$8:$B$22,MATCH($B36,'Disrupt-DIH'!$A$8:$A$22,0))="","",IF(INDEX('Disrupt-DIH'!F$8:F$22,MATCH($B36,'Disrupt-DIH'!$A$8:$A$22,0))="N/A","No","Yes"))</f>
        <v/>
      </c>
      <c r="H36" s="64" t="str">
        <f t="shared" si="0"/>
        <v/>
      </c>
      <c r="I36" s="50">
        <v>9</v>
      </c>
      <c r="J36" s="52" t="str">
        <f>IF(INDEX('Detail-SR'!$B$8:$B$27,MATCH(I36,'Detail-SR'!$A$8:$A$27,0))="","",IF(INDEX('Detail-SR'!$E$8:$E$27,MATCH(I36,'Detail-SR'!$A$8:$A$27,0))=H36,INDEX('Detail-SR'!$B$8:$B$27,MATCH(I36,'Detail-SR'!$A$8:$A$27,0)),""))</f>
        <v/>
      </c>
      <c r="K36" s="33"/>
      <c r="L36" s="50">
        <f t="shared" si="1"/>
        <v>0</v>
      </c>
      <c r="M36" s="50" t="str">
        <f t="shared" si="2"/>
        <v>D1b</v>
      </c>
    </row>
    <row r="37" spans="1:13" x14ac:dyDescent="0.25">
      <c r="A37" s="50">
        <v>30</v>
      </c>
      <c r="B37" s="50" t="s">
        <v>224</v>
      </c>
      <c r="C37" s="52" t="str">
        <f>IF(H37="","",IF(INDEX('Disrupt-DIH'!$B$8:$B$22,MATCH(B37,'Disrupt-DIH'!$A$8:$A$22,0))="","",INDEX('Disrupt-DIH'!$B$8:$B$22,MATCH(B37,'Disrupt-DIH'!$A$8:$A$22,0))))</f>
        <v/>
      </c>
      <c r="D37" s="64" t="s">
        <v>49</v>
      </c>
      <c r="E37" s="64" t="str">
        <f>IF(INDEX('Disrupt-DIH'!$B$8:$B$22,MATCH($B37,'Disrupt-DIH'!$A$8:$A$22,0))="","",IF(INDEX('Disrupt-DIH'!D$8:D$22,MATCH($B37,'Disrupt-DIH'!$A$8:$A$22,0))="N/A","No","Yes"))</f>
        <v/>
      </c>
      <c r="F37" s="64" t="str">
        <f>IF(INDEX('Disrupt-DIH'!$B$8:$B$22,MATCH($B37,'Disrupt-DIH'!$A$8:$A$22,0))="","",IF(INDEX('Disrupt-DIH'!E$8:E$22,MATCH($B37,'Disrupt-DIH'!$A$8:$A$22,0))="N/A","No","Yes"))</f>
        <v/>
      </c>
      <c r="G37" s="64" t="str">
        <f>IF(INDEX('Disrupt-DIH'!$B$8:$B$22,MATCH($B37,'Disrupt-DIH'!$A$8:$A$22,0))="","",IF(INDEX('Disrupt-DIH'!F$8:F$22,MATCH($B37,'Disrupt-DIH'!$A$8:$A$22,0))="N/A","No","Yes"))</f>
        <v/>
      </c>
      <c r="H37" s="64" t="str">
        <f t="shared" si="0"/>
        <v/>
      </c>
      <c r="I37" s="50">
        <v>10</v>
      </c>
      <c r="J37" s="52" t="str">
        <f>IF(INDEX('Detail-SR'!$B$8:$B$27,MATCH(I37,'Detail-SR'!$A$8:$A$27,0))="","",IF(INDEX('Detail-SR'!$E$8:$E$27,MATCH(I37,'Detail-SR'!$A$8:$A$27,0))=H37,INDEX('Detail-SR'!$B$8:$B$27,MATCH(I37,'Detail-SR'!$A$8:$A$27,0)),""))</f>
        <v/>
      </c>
      <c r="K37" s="33"/>
      <c r="L37" s="50">
        <f t="shared" si="1"/>
        <v>0</v>
      </c>
      <c r="M37" s="50" t="str">
        <f t="shared" si="2"/>
        <v>D1b</v>
      </c>
    </row>
    <row r="38" spans="1:13" x14ac:dyDescent="0.25">
      <c r="A38" s="50">
        <v>31</v>
      </c>
      <c r="B38" s="50" t="s">
        <v>224</v>
      </c>
      <c r="C38" s="52" t="str">
        <f>IF(H38="","",IF(INDEX('Disrupt-DIH'!$B$8:$B$22,MATCH(B38,'Disrupt-DIH'!$A$8:$A$22,0))="","",INDEX('Disrupt-DIH'!$B$8:$B$22,MATCH(B38,'Disrupt-DIH'!$A$8:$A$22,0))))</f>
        <v/>
      </c>
      <c r="D38" s="64" t="s">
        <v>49</v>
      </c>
      <c r="E38" s="64" t="str">
        <f>IF(INDEX('Disrupt-DIH'!$B$8:$B$22,MATCH($B38,'Disrupt-DIH'!$A$8:$A$22,0))="","",IF(INDEX('Disrupt-DIH'!D$8:D$22,MATCH($B38,'Disrupt-DIH'!$A$8:$A$22,0))="N/A","No","Yes"))</f>
        <v/>
      </c>
      <c r="F38" s="64" t="str">
        <f>IF(INDEX('Disrupt-DIH'!$B$8:$B$22,MATCH($B38,'Disrupt-DIH'!$A$8:$A$22,0))="","",IF(INDEX('Disrupt-DIH'!E$8:E$22,MATCH($B38,'Disrupt-DIH'!$A$8:$A$22,0))="N/A","No","Yes"))</f>
        <v/>
      </c>
      <c r="G38" s="64" t="str">
        <f>IF(INDEX('Disrupt-DIH'!$B$8:$B$22,MATCH($B38,'Disrupt-DIH'!$A$8:$A$22,0))="","",IF(INDEX('Disrupt-DIH'!F$8:F$22,MATCH($B38,'Disrupt-DIH'!$A$8:$A$22,0))="N/A","No","Yes"))</f>
        <v/>
      </c>
      <c r="H38" s="64" t="str">
        <f t="shared" si="0"/>
        <v/>
      </c>
      <c r="I38" s="50">
        <v>11</v>
      </c>
      <c r="J38" s="52" t="str">
        <f>IF(INDEX('Detail-SR'!$B$8:$B$27,MATCH(I38,'Detail-SR'!$A$8:$A$27,0))="","",IF(INDEX('Detail-SR'!$E$8:$E$27,MATCH(I38,'Detail-SR'!$A$8:$A$27,0))=H38,INDEX('Detail-SR'!$B$8:$B$27,MATCH(I38,'Detail-SR'!$A$8:$A$27,0)),""))</f>
        <v/>
      </c>
      <c r="K38" s="33"/>
      <c r="L38" s="50">
        <f t="shared" si="1"/>
        <v>0</v>
      </c>
      <c r="M38" s="50" t="str">
        <f t="shared" si="2"/>
        <v>D1b</v>
      </c>
    </row>
    <row r="39" spans="1:13" x14ac:dyDescent="0.25">
      <c r="A39" s="50">
        <v>32</v>
      </c>
      <c r="B39" s="50" t="s">
        <v>224</v>
      </c>
      <c r="C39" s="52" t="str">
        <f>IF(H39="","",IF(INDEX('Disrupt-DIH'!$B$8:$B$22,MATCH(B39,'Disrupt-DIH'!$A$8:$A$22,0))="","",INDEX('Disrupt-DIH'!$B$8:$B$22,MATCH(B39,'Disrupt-DIH'!$A$8:$A$22,0))))</f>
        <v/>
      </c>
      <c r="D39" s="64" t="s">
        <v>49</v>
      </c>
      <c r="E39" s="64" t="str">
        <f>IF(INDEX('Disrupt-DIH'!$B$8:$B$22,MATCH($B39,'Disrupt-DIH'!$A$8:$A$22,0))="","",IF(INDEX('Disrupt-DIH'!D$8:D$22,MATCH($B39,'Disrupt-DIH'!$A$8:$A$22,0))="N/A","No","Yes"))</f>
        <v/>
      </c>
      <c r="F39" s="64" t="str">
        <f>IF(INDEX('Disrupt-DIH'!$B$8:$B$22,MATCH($B39,'Disrupt-DIH'!$A$8:$A$22,0))="","",IF(INDEX('Disrupt-DIH'!E$8:E$22,MATCH($B39,'Disrupt-DIH'!$A$8:$A$22,0))="N/A","No","Yes"))</f>
        <v/>
      </c>
      <c r="G39" s="64" t="str">
        <f>IF(INDEX('Disrupt-DIH'!$B$8:$B$22,MATCH($B39,'Disrupt-DIH'!$A$8:$A$22,0))="","",IF(INDEX('Disrupt-DIH'!F$8:F$22,MATCH($B39,'Disrupt-DIH'!$A$8:$A$22,0))="N/A","No","Yes"))</f>
        <v/>
      </c>
      <c r="H39" s="64" t="str">
        <f t="shared" si="0"/>
        <v/>
      </c>
      <c r="I39" s="50">
        <v>12</v>
      </c>
      <c r="J39" s="52" t="str">
        <f>IF(INDEX('Detail-SR'!$B$8:$B$27,MATCH(I39,'Detail-SR'!$A$8:$A$27,0))="","",IF(INDEX('Detail-SR'!$E$8:$E$27,MATCH(I39,'Detail-SR'!$A$8:$A$27,0))=H39,INDEX('Detail-SR'!$B$8:$B$27,MATCH(I39,'Detail-SR'!$A$8:$A$27,0)),""))</f>
        <v/>
      </c>
      <c r="K39" s="33"/>
      <c r="L39" s="50">
        <f t="shared" si="1"/>
        <v>0</v>
      </c>
      <c r="M39" s="50" t="str">
        <f t="shared" si="2"/>
        <v>D1b</v>
      </c>
    </row>
    <row r="40" spans="1:13" x14ac:dyDescent="0.25">
      <c r="A40" s="50">
        <v>33</v>
      </c>
      <c r="B40" s="50" t="s">
        <v>224</v>
      </c>
      <c r="C40" s="52" t="str">
        <f>IF(H40="","",IF(INDEX('Disrupt-DIH'!$B$8:$B$22,MATCH(B40,'Disrupt-DIH'!$A$8:$A$22,0))="","",INDEX('Disrupt-DIH'!$B$8:$B$22,MATCH(B40,'Disrupt-DIH'!$A$8:$A$22,0))))</f>
        <v/>
      </c>
      <c r="D40" s="64" t="s">
        <v>49</v>
      </c>
      <c r="E40" s="64" t="str">
        <f>IF(INDEX('Disrupt-DIH'!$B$8:$B$22,MATCH($B40,'Disrupt-DIH'!$A$8:$A$22,0))="","",IF(INDEX('Disrupt-DIH'!D$8:D$22,MATCH($B40,'Disrupt-DIH'!$A$8:$A$22,0))="N/A","No","Yes"))</f>
        <v/>
      </c>
      <c r="F40" s="64" t="str">
        <f>IF(INDEX('Disrupt-DIH'!$B$8:$B$22,MATCH($B40,'Disrupt-DIH'!$A$8:$A$22,0))="","",IF(INDEX('Disrupt-DIH'!E$8:E$22,MATCH($B40,'Disrupt-DIH'!$A$8:$A$22,0))="N/A","No","Yes"))</f>
        <v/>
      </c>
      <c r="G40" s="64" t="str">
        <f>IF(INDEX('Disrupt-DIH'!$B$8:$B$22,MATCH($B40,'Disrupt-DIH'!$A$8:$A$22,0))="","",IF(INDEX('Disrupt-DIH'!F$8:F$22,MATCH($B40,'Disrupt-DIH'!$A$8:$A$22,0))="N/A","No","Yes"))</f>
        <v/>
      </c>
      <c r="H40" s="64" t="str">
        <f t="shared" si="0"/>
        <v/>
      </c>
      <c r="I40" s="50">
        <v>13</v>
      </c>
      <c r="J40" s="52" t="str">
        <f>IF(INDEX('Detail-SR'!$B$8:$B$27,MATCH(I40,'Detail-SR'!$A$8:$A$27,0))="","",IF(INDEX('Detail-SR'!$E$8:$E$27,MATCH(I40,'Detail-SR'!$A$8:$A$27,0))=H40,INDEX('Detail-SR'!$B$8:$B$27,MATCH(I40,'Detail-SR'!$A$8:$A$27,0)),""))</f>
        <v/>
      </c>
      <c r="K40" s="33"/>
      <c r="L40" s="50">
        <f t="shared" si="1"/>
        <v>0</v>
      </c>
      <c r="M40" s="50" t="str">
        <f t="shared" si="2"/>
        <v>D1b</v>
      </c>
    </row>
    <row r="41" spans="1:13" x14ac:dyDescent="0.25">
      <c r="A41" s="50">
        <v>34</v>
      </c>
      <c r="B41" s="50" t="s">
        <v>224</v>
      </c>
      <c r="C41" s="52" t="str">
        <f>IF(H41="","",IF(INDEX('Disrupt-DIH'!$B$8:$B$22,MATCH(B41,'Disrupt-DIH'!$A$8:$A$22,0))="","",INDEX('Disrupt-DIH'!$B$8:$B$22,MATCH(B41,'Disrupt-DIH'!$A$8:$A$22,0))))</f>
        <v/>
      </c>
      <c r="D41" s="64" t="s">
        <v>49</v>
      </c>
      <c r="E41" s="64" t="str">
        <f>IF(INDEX('Disrupt-DIH'!$B$8:$B$22,MATCH($B41,'Disrupt-DIH'!$A$8:$A$22,0))="","",IF(INDEX('Disrupt-DIH'!D$8:D$22,MATCH($B41,'Disrupt-DIH'!$A$8:$A$22,0))="N/A","No","Yes"))</f>
        <v/>
      </c>
      <c r="F41" s="64" t="str">
        <f>IF(INDEX('Disrupt-DIH'!$B$8:$B$22,MATCH($B41,'Disrupt-DIH'!$A$8:$A$22,0))="","",IF(INDEX('Disrupt-DIH'!E$8:E$22,MATCH($B41,'Disrupt-DIH'!$A$8:$A$22,0))="N/A","No","Yes"))</f>
        <v/>
      </c>
      <c r="G41" s="64" t="str">
        <f>IF(INDEX('Disrupt-DIH'!$B$8:$B$22,MATCH($B41,'Disrupt-DIH'!$A$8:$A$22,0))="","",IF(INDEX('Disrupt-DIH'!F$8:F$22,MATCH($B41,'Disrupt-DIH'!$A$8:$A$22,0))="N/A","No","Yes"))</f>
        <v/>
      </c>
      <c r="H41" s="64" t="str">
        <f t="shared" si="0"/>
        <v/>
      </c>
      <c r="I41" s="50">
        <v>14</v>
      </c>
      <c r="J41" s="52" t="str">
        <f>IF(INDEX('Detail-SR'!$B$8:$B$27,MATCH(I41,'Detail-SR'!$A$8:$A$27,0))="","",IF(INDEX('Detail-SR'!$E$8:$E$27,MATCH(I41,'Detail-SR'!$A$8:$A$27,0))=H41,INDEX('Detail-SR'!$B$8:$B$27,MATCH(I41,'Detail-SR'!$A$8:$A$27,0)),""))</f>
        <v/>
      </c>
      <c r="K41" s="33"/>
      <c r="L41" s="50">
        <f t="shared" si="1"/>
        <v>0</v>
      </c>
      <c r="M41" s="50" t="str">
        <f t="shared" si="2"/>
        <v>D1b</v>
      </c>
    </row>
    <row r="42" spans="1:13" x14ac:dyDescent="0.25">
      <c r="A42" s="50">
        <v>35</v>
      </c>
      <c r="B42" s="50" t="s">
        <v>224</v>
      </c>
      <c r="C42" s="52" t="str">
        <f>IF(H42="","",IF(INDEX('Disrupt-DIH'!$B$8:$B$22,MATCH(B42,'Disrupt-DIH'!$A$8:$A$22,0))="","",INDEX('Disrupt-DIH'!$B$8:$B$22,MATCH(B42,'Disrupt-DIH'!$A$8:$A$22,0))))</f>
        <v/>
      </c>
      <c r="D42" s="64" t="s">
        <v>49</v>
      </c>
      <c r="E42" s="64" t="str">
        <f>IF(INDEX('Disrupt-DIH'!$B$8:$B$22,MATCH($B42,'Disrupt-DIH'!$A$8:$A$22,0))="","",IF(INDEX('Disrupt-DIH'!D$8:D$22,MATCH($B42,'Disrupt-DIH'!$A$8:$A$22,0))="N/A","No","Yes"))</f>
        <v/>
      </c>
      <c r="F42" s="64" t="str">
        <f>IF(INDEX('Disrupt-DIH'!$B$8:$B$22,MATCH($B42,'Disrupt-DIH'!$A$8:$A$22,0))="","",IF(INDEX('Disrupt-DIH'!E$8:E$22,MATCH($B42,'Disrupt-DIH'!$A$8:$A$22,0))="N/A","No","Yes"))</f>
        <v/>
      </c>
      <c r="G42" s="64" t="str">
        <f>IF(INDEX('Disrupt-DIH'!$B$8:$B$22,MATCH($B42,'Disrupt-DIH'!$A$8:$A$22,0))="","",IF(INDEX('Disrupt-DIH'!F$8:F$22,MATCH($B42,'Disrupt-DIH'!$A$8:$A$22,0))="N/A","No","Yes"))</f>
        <v/>
      </c>
      <c r="H42" s="64" t="str">
        <f t="shared" si="0"/>
        <v/>
      </c>
      <c r="I42" s="50">
        <v>15</v>
      </c>
      <c r="J42" s="52" t="str">
        <f>IF(INDEX('Detail-SR'!$B$8:$B$27,MATCH(I42,'Detail-SR'!$A$8:$A$27,0))="","",IF(INDEX('Detail-SR'!$E$8:$E$27,MATCH(I42,'Detail-SR'!$A$8:$A$27,0))=H42,INDEX('Detail-SR'!$B$8:$B$27,MATCH(I42,'Detail-SR'!$A$8:$A$27,0)),""))</f>
        <v/>
      </c>
      <c r="K42" s="33"/>
      <c r="L42" s="50">
        <f t="shared" si="1"/>
        <v>0</v>
      </c>
      <c r="M42" s="50" t="str">
        <f t="shared" si="2"/>
        <v>D1b</v>
      </c>
    </row>
    <row r="43" spans="1:13" x14ac:dyDescent="0.25">
      <c r="A43" s="50">
        <v>36</v>
      </c>
      <c r="B43" s="50" t="s">
        <v>224</v>
      </c>
      <c r="C43" s="52" t="str">
        <f>IF(H43="","",IF(INDEX('Disrupt-DIH'!$B$8:$B$22,MATCH(B43,'Disrupt-DIH'!$A$8:$A$22,0))="","",INDEX('Disrupt-DIH'!$B$8:$B$22,MATCH(B43,'Disrupt-DIH'!$A$8:$A$22,0))))</f>
        <v/>
      </c>
      <c r="D43" s="64" t="s">
        <v>49</v>
      </c>
      <c r="E43" s="64" t="str">
        <f>IF(INDEX('Disrupt-DIH'!$B$8:$B$22,MATCH($B43,'Disrupt-DIH'!$A$8:$A$22,0))="","",IF(INDEX('Disrupt-DIH'!D$8:D$22,MATCH($B43,'Disrupt-DIH'!$A$8:$A$22,0))="N/A","No","Yes"))</f>
        <v/>
      </c>
      <c r="F43" s="64" t="str">
        <f>IF(INDEX('Disrupt-DIH'!$B$8:$B$22,MATCH($B43,'Disrupt-DIH'!$A$8:$A$22,0))="","",IF(INDEX('Disrupt-DIH'!E$8:E$22,MATCH($B43,'Disrupt-DIH'!$A$8:$A$22,0))="N/A","No","Yes"))</f>
        <v/>
      </c>
      <c r="G43" s="64" t="str">
        <f>IF(INDEX('Disrupt-DIH'!$B$8:$B$22,MATCH($B43,'Disrupt-DIH'!$A$8:$A$22,0))="","",IF(INDEX('Disrupt-DIH'!F$8:F$22,MATCH($B43,'Disrupt-DIH'!$A$8:$A$22,0))="N/A","No","Yes"))</f>
        <v/>
      </c>
      <c r="H43" s="64" t="str">
        <f t="shared" si="0"/>
        <v/>
      </c>
      <c r="I43" s="50">
        <v>16</v>
      </c>
      <c r="J43" s="52" t="str">
        <f>IF(INDEX('Detail-SR'!$B$8:$B$27,MATCH(I43,'Detail-SR'!$A$8:$A$27,0))="","",IF(INDEX('Detail-SR'!$E$8:$E$27,MATCH(I43,'Detail-SR'!$A$8:$A$27,0))=H43,INDEX('Detail-SR'!$B$8:$B$27,MATCH(I43,'Detail-SR'!$A$8:$A$27,0)),""))</f>
        <v/>
      </c>
      <c r="K43" s="33"/>
      <c r="L43" s="50">
        <f t="shared" si="1"/>
        <v>0</v>
      </c>
      <c r="M43" s="50" t="str">
        <f t="shared" si="2"/>
        <v>D1b</v>
      </c>
    </row>
    <row r="44" spans="1:13" x14ac:dyDescent="0.25">
      <c r="A44" s="50">
        <v>37</v>
      </c>
      <c r="B44" s="50" t="s">
        <v>224</v>
      </c>
      <c r="C44" s="52" t="str">
        <f>IF(H44="","",IF(INDEX('Disrupt-DIH'!$B$8:$B$22,MATCH(B44,'Disrupt-DIH'!$A$8:$A$22,0))="","",INDEX('Disrupt-DIH'!$B$8:$B$22,MATCH(B44,'Disrupt-DIH'!$A$8:$A$22,0))))</f>
        <v/>
      </c>
      <c r="D44" s="64" t="s">
        <v>49</v>
      </c>
      <c r="E44" s="64" t="str">
        <f>IF(INDEX('Disrupt-DIH'!$B$8:$B$22,MATCH($B44,'Disrupt-DIH'!$A$8:$A$22,0))="","",IF(INDEX('Disrupt-DIH'!D$8:D$22,MATCH($B44,'Disrupt-DIH'!$A$8:$A$22,0))="N/A","No","Yes"))</f>
        <v/>
      </c>
      <c r="F44" s="64" t="str">
        <f>IF(INDEX('Disrupt-DIH'!$B$8:$B$22,MATCH($B44,'Disrupt-DIH'!$A$8:$A$22,0))="","",IF(INDEX('Disrupt-DIH'!E$8:E$22,MATCH($B44,'Disrupt-DIH'!$A$8:$A$22,0))="N/A","No","Yes"))</f>
        <v/>
      </c>
      <c r="G44" s="64" t="str">
        <f>IF(INDEX('Disrupt-DIH'!$B$8:$B$22,MATCH($B44,'Disrupt-DIH'!$A$8:$A$22,0))="","",IF(INDEX('Disrupt-DIH'!F$8:F$22,MATCH($B44,'Disrupt-DIH'!$A$8:$A$22,0))="N/A","No","Yes"))</f>
        <v/>
      </c>
      <c r="H44" s="64" t="str">
        <f t="shared" si="0"/>
        <v/>
      </c>
      <c r="I44" s="50">
        <v>17</v>
      </c>
      <c r="J44" s="52" t="str">
        <f>IF(INDEX('Detail-SR'!$B$8:$B$27,MATCH(I44,'Detail-SR'!$A$8:$A$27,0))="","",IF(INDEX('Detail-SR'!$E$8:$E$27,MATCH(I44,'Detail-SR'!$A$8:$A$27,0))=H44,INDEX('Detail-SR'!$B$8:$B$27,MATCH(I44,'Detail-SR'!$A$8:$A$27,0)),""))</f>
        <v/>
      </c>
      <c r="K44" s="33"/>
      <c r="L44" s="50">
        <f t="shared" si="1"/>
        <v>0</v>
      </c>
      <c r="M44" s="50" t="str">
        <f t="shared" si="2"/>
        <v>D1b</v>
      </c>
    </row>
    <row r="45" spans="1:13" x14ac:dyDescent="0.25">
      <c r="A45" s="50">
        <v>38</v>
      </c>
      <c r="B45" s="50" t="s">
        <v>224</v>
      </c>
      <c r="C45" s="52" t="str">
        <f>IF(H45="","",IF(INDEX('Disrupt-DIH'!$B$8:$B$22,MATCH(B45,'Disrupt-DIH'!$A$8:$A$22,0))="","",INDEX('Disrupt-DIH'!$B$8:$B$22,MATCH(B45,'Disrupt-DIH'!$A$8:$A$22,0))))</f>
        <v/>
      </c>
      <c r="D45" s="64" t="s">
        <v>49</v>
      </c>
      <c r="E45" s="64" t="str">
        <f>IF(INDEX('Disrupt-DIH'!$B$8:$B$22,MATCH($B45,'Disrupt-DIH'!$A$8:$A$22,0))="","",IF(INDEX('Disrupt-DIH'!D$8:D$22,MATCH($B45,'Disrupt-DIH'!$A$8:$A$22,0))="N/A","No","Yes"))</f>
        <v/>
      </c>
      <c r="F45" s="64" t="str">
        <f>IF(INDEX('Disrupt-DIH'!$B$8:$B$22,MATCH($B45,'Disrupt-DIH'!$A$8:$A$22,0))="","",IF(INDEX('Disrupt-DIH'!E$8:E$22,MATCH($B45,'Disrupt-DIH'!$A$8:$A$22,0))="N/A","No","Yes"))</f>
        <v/>
      </c>
      <c r="G45" s="64" t="str">
        <f>IF(INDEX('Disrupt-DIH'!$B$8:$B$22,MATCH($B45,'Disrupt-DIH'!$A$8:$A$22,0))="","",IF(INDEX('Disrupt-DIH'!F$8:F$22,MATCH($B45,'Disrupt-DIH'!$A$8:$A$22,0))="N/A","No","Yes"))</f>
        <v/>
      </c>
      <c r="H45" s="64" t="str">
        <f t="shared" si="0"/>
        <v/>
      </c>
      <c r="I45" s="50">
        <v>18</v>
      </c>
      <c r="J45" s="52" t="str">
        <f>IF(INDEX('Detail-SR'!$B$8:$B$27,MATCH(I45,'Detail-SR'!$A$8:$A$27,0))="","",IF(INDEX('Detail-SR'!$E$8:$E$27,MATCH(I45,'Detail-SR'!$A$8:$A$27,0))=H45,INDEX('Detail-SR'!$B$8:$B$27,MATCH(I45,'Detail-SR'!$A$8:$A$27,0)),""))</f>
        <v/>
      </c>
      <c r="K45" s="33"/>
      <c r="L45" s="50">
        <f t="shared" si="1"/>
        <v>0</v>
      </c>
      <c r="M45" s="50" t="str">
        <f t="shared" si="2"/>
        <v>D1b</v>
      </c>
    </row>
    <row r="46" spans="1:13" x14ac:dyDescent="0.25">
      <c r="A46" s="50">
        <v>39</v>
      </c>
      <c r="B46" s="50" t="s">
        <v>224</v>
      </c>
      <c r="C46" s="52" t="str">
        <f>IF(H46="","",IF(INDEX('Disrupt-DIH'!$B$8:$B$22,MATCH(B46,'Disrupt-DIH'!$A$8:$A$22,0))="","",INDEX('Disrupt-DIH'!$B$8:$B$22,MATCH(B46,'Disrupt-DIH'!$A$8:$A$22,0))))</f>
        <v/>
      </c>
      <c r="D46" s="64" t="s">
        <v>49</v>
      </c>
      <c r="E46" s="64" t="str">
        <f>IF(INDEX('Disrupt-DIH'!$B$8:$B$22,MATCH($B46,'Disrupt-DIH'!$A$8:$A$22,0))="","",IF(INDEX('Disrupt-DIH'!D$8:D$22,MATCH($B46,'Disrupt-DIH'!$A$8:$A$22,0))="N/A","No","Yes"))</f>
        <v/>
      </c>
      <c r="F46" s="64" t="str">
        <f>IF(INDEX('Disrupt-DIH'!$B$8:$B$22,MATCH($B46,'Disrupt-DIH'!$A$8:$A$22,0))="","",IF(INDEX('Disrupt-DIH'!E$8:E$22,MATCH($B46,'Disrupt-DIH'!$A$8:$A$22,0))="N/A","No","Yes"))</f>
        <v/>
      </c>
      <c r="G46" s="64" t="str">
        <f>IF(INDEX('Disrupt-DIH'!$B$8:$B$22,MATCH($B46,'Disrupt-DIH'!$A$8:$A$22,0))="","",IF(INDEX('Disrupt-DIH'!F$8:F$22,MATCH($B46,'Disrupt-DIH'!$A$8:$A$22,0))="N/A","No","Yes"))</f>
        <v/>
      </c>
      <c r="H46" s="64" t="str">
        <f t="shared" si="0"/>
        <v/>
      </c>
      <c r="I46" s="50">
        <v>19</v>
      </c>
      <c r="J46" s="52" t="str">
        <f>IF(INDEX('Detail-SR'!$B$8:$B$27,MATCH(I46,'Detail-SR'!$A$8:$A$27,0))="","",IF(INDEX('Detail-SR'!$E$8:$E$27,MATCH(I46,'Detail-SR'!$A$8:$A$27,0))=H46,INDEX('Detail-SR'!$B$8:$B$27,MATCH(I46,'Detail-SR'!$A$8:$A$27,0)),""))</f>
        <v/>
      </c>
      <c r="K46" s="33"/>
      <c r="L46" s="50">
        <f t="shared" si="1"/>
        <v>0</v>
      </c>
      <c r="M46" s="50" t="str">
        <f t="shared" si="2"/>
        <v>D1b</v>
      </c>
    </row>
    <row r="47" spans="1:13" x14ac:dyDescent="0.25">
      <c r="A47" s="50">
        <v>40</v>
      </c>
      <c r="B47" s="50" t="s">
        <v>224</v>
      </c>
      <c r="C47" s="52" t="str">
        <f>IF(H47="","",IF(INDEX('Disrupt-DIH'!$B$8:$B$22,MATCH(B47,'Disrupt-DIH'!$A$8:$A$22,0))="","",INDEX('Disrupt-DIH'!$B$8:$B$22,MATCH(B47,'Disrupt-DIH'!$A$8:$A$22,0))))</f>
        <v/>
      </c>
      <c r="D47" s="64" t="s">
        <v>49</v>
      </c>
      <c r="E47" s="64" t="str">
        <f>IF(INDEX('Disrupt-DIH'!$B$8:$B$22,MATCH($B47,'Disrupt-DIH'!$A$8:$A$22,0))="","",IF(INDEX('Disrupt-DIH'!D$8:D$22,MATCH($B47,'Disrupt-DIH'!$A$8:$A$22,0))="N/A","No","Yes"))</f>
        <v/>
      </c>
      <c r="F47" s="64" t="str">
        <f>IF(INDEX('Disrupt-DIH'!$B$8:$B$22,MATCH($B47,'Disrupt-DIH'!$A$8:$A$22,0))="","",IF(INDEX('Disrupt-DIH'!E$8:E$22,MATCH($B47,'Disrupt-DIH'!$A$8:$A$22,0))="N/A","No","Yes"))</f>
        <v/>
      </c>
      <c r="G47" s="64" t="str">
        <f>IF(INDEX('Disrupt-DIH'!$B$8:$B$22,MATCH($B47,'Disrupt-DIH'!$A$8:$A$22,0))="","",IF(INDEX('Disrupt-DIH'!F$8:F$22,MATCH($B47,'Disrupt-DIH'!$A$8:$A$22,0))="N/A","No","Yes"))</f>
        <v/>
      </c>
      <c r="H47" s="64" t="str">
        <f t="shared" si="0"/>
        <v/>
      </c>
      <c r="I47" s="50">
        <v>20</v>
      </c>
      <c r="J47" s="52" t="str">
        <f>IF(INDEX('Detail-SR'!$B$8:$B$27,MATCH(I47,'Detail-SR'!$A$8:$A$27,0))="","",IF(INDEX('Detail-SR'!$E$8:$E$27,MATCH(I47,'Detail-SR'!$A$8:$A$27,0))=H47,INDEX('Detail-SR'!$B$8:$B$27,MATCH(I47,'Detail-SR'!$A$8:$A$27,0)),""))</f>
        <v/>
      </c>
      <c r="K47" s="33"/>
      <c r="L47" s="50">
        <f t="shared" si="1"/>
        <v>0</v>
      </c>
      <c r="M47" s="50" t="str">
        <f t="shared" si="2"/>
        <v>D1b</v>
      </c>
    </row>
    <row r="48" spans="1:13" x14ac:dyDescent="0.25">
      <c r="A48" s="50">
        <v>41</v>
      </c>
      <c r="B48" s="50" t="s">
        <v>224</v>
      </c>
      <c r="C48" s="52" t="str">
        <f>IF(H48="","",IF(INDEX('Disrupt-DIH'!$B$8:$B$22,MATCH(B48,'Disrupt-DIH'!$A$8:$A$22,0))="","",INDEX('Disrupt-DIH'!$B$8:$B$22,MATCH(B48,'Disrupt-DIH'!$A$8:$A$22,0))))</f>
        <v/>
      </c>
      <c r="D48" s="64" t="s">
        <v>38</v>
      </c>
      <c r="E48" s="64" t="str">
        <f>IF(INDEX('Disrupt-DIH'!$B$8:$B$22,MATCH($B48,'Disrupt-DIH'!$A$8:$A$22,0))="","",IF(INDEX('Disrupt-DIH'!D$8:D$22,MATCH($B48,'Disrupt-DIH'!$A$8:$A$22,0))="N/A","No","Yes"))</f>
        <v/>
      </c>
      <c r="F48" s="64" t="str">
        <f>IF(INDEX('Disrupt-DIH'!$B$8:$B$22,MATCH($B48,'Disrupt-DIH'!$A$8:$A$22,0))="","",IF(INDEX('Disrupt-DIH'!E$8:E$22,MATCH($B48,'Disrupt-DIH'!$A$8:$A$22,0))="N/A","No","Yes"))</f>
        <v/>
      </c>
      <c r="G48" s="64" t="str">
        <f>IF(INDEX('Disrupt-DIH'!$B$8:$B$22,MATCH($B48,'Disrupt-DIH'!$A$8:$A$22,0))="","",IF(INDEX('Disrupt-DIH'!F$8:F$22,MATCH($B48,'Disrupt-DIH'!$A$8:$A$22,0))="N/A","No","Yes"))</f>
        <v/>
      </c>
      <c r="H48" s="64" t="str">
        <f t="shared" si="0"/>
        <v/>
      </c>
      <c r="I48" s="50">
        <v>1</v>
      </c>
      <c r="J48" s="52" t="str">
        <f>IF(INDEX('Detail-SR'!$B$8:$B$27,MATCH(I48,'Detail-SR'!$A$8:$A$27,0))="","",IF(INDEX('Detail-SR'!$E$8:$E$27,MATCH(I48,'Detail-SR'!$A$8:$A$27,0))=H48,INDEX('Detail-SR'!$B$8:$B$27,MATCH(I48,'Detail-SR'!$A$8:$A$27,0)),""))</f>
        <v/>
      </c>
      <c r="K48" s="33"/>
      <c r="L48" s="50">
        <f t="shared" si="1"/>
        <v>0</v>
      </c>
      <c r="M48" s="50" t="str">
        <f t="shared" si="2"/>
        <v>D1c</v>
      </c>
    </row>
    <row r="49" spans="1:13" x14ac:dyDescent="0.25">
      <c r="A49" s="50">
        <v>42</v>
      </c>
      <c r="B49" s="50" t="s">
        <v>224</v>
      </c>
      <c r="C49" s="52" t="str">
        <f>IF(H49="","",IF(INDEX('Disrupt-DIH'!$B$8:$B$22,MATCH(B49,'Disrupt-DIH'!$A$8:$A$22,0))="","",INDEX('Disrupt-DIH'!$B$8:$B$22,MATCH(B49,'Disrupt-DIH'!$A$8:$A$22,0))))</f>
        <v/>
      </c>
      <c r="D49" s="64" t="s">
        <v>38</v>
      </c>
      <c r="E49" s="64" t="str">
        <f>IF(INDEX('Disrupt-DIH'!$B$8:$B$22,MATCH($B49,'Disrupt-DIH'!$A$8:$A$22,0))="","",IF(INDEX('Disrupt-DIH'!D$8:D$22,MATCH($B49,'Disrupt-DIH'!$A$8:$A$22,0))="N/A","No","Yes"))</f>
        <v/>
      </c>
      <c r="F49" s="64" t="str">
        <f>IF(INDEX('Disrupt-DIH'!$B$8:$B$22,MATCH($B49,'Disrupt-DIH'!$A$8:$A$22,0))="","",IF(INDEX('Disrupt-DIH'!E$8:E$22,MATCH($B49,'Disrupt-DIH'!$A$8:$A$22,0))="N/A","No","Yes"))</f>
        <v/>
      </c>
      <c r="G49" s="64" t="str">
        <f>IF(INDEX('Disrupt-DIH'!$B$8:$B$22,MATCH($B49,'Disrupt-DIH'!$A$8:$A$22,0))="","",IF(INDEX('Disrupt-DIH'!F$8:F$22,MATCH($B49,'Disrupt-DIH'!$A$8:$A$22,0))="N/A","No","Yes"))</f>
        <v/>
      </c>
      <c r="H49" s="64" t="str">
        <f t="shared" si="0"/>
        <v/>
      </c>
      <c r="I49" s="50">
        <v>2</v>
      </c>
      <c r="J49" s="52" t="str">
        <f>IF(INDEX('Detail-SR'!$B$8:$B$27,MATCH(I49,'Detail-SR'!$A$8:$A$27,0))="","",IF(INDEX('Detail-SR'!$E$8:$E$27,MATCH(I49,'Detail-SR'!$A$8:$A$27,0))=H49,INDEX('Detail-SR'!$B$8:$B$27,MATCH(I49,'Detail-SR'!$A$8:$A$27,0)),""))</f>
        <v/>
      </c>
      <c r="K49" s="33"/>
      <c r="L49" s="50">
        <f t="shared" si="1"/>
        <v>0</v>
      </c>
      <c r="M49" s="50" t="str">
        <f t="shared" si="2"/>
        <v>D1c</v>
      </c>
    </row>
    <row r="50" spans="1:13" x14ac:dyDescent="0.25">
      <c r="A50" s="50">
        <v>43</v>
      </c>
      <c r="B50" s="50" t="s">
        <v>224</v>
      </c>
      <c r="C50" s="52" t="str">
        <f>IF(H50="","",IF(INDEX('Disrupt-DIH'!$B$8:$B$22,MATCH(B50,'Disrupt-DIH'!$A$8:$A$22,0))="","",INDEX('Disrupt-DIH'!$B$8:$B$22,MATCH(B50,'Disrupt-DIH'!$A$8:$A$22,0))))</f>
        <v/>
      </c>
      <c r="D50" s="64" t="s">
        <v>38</v>
      </c>
      <c r="E50" s="64" t="str">
        <f>IF(INDEX('Disrupt-DIH'!$B$8:$B$22,MATCH($B50,'Disrupt-DIH'!$A$8:$A$22,0))="","",IF(INDEX('Disrupt-DIH'!D$8:D$22,MATCH($B50,'Disrupt-DIH'!$A$8:$A$22,0))="N/A","No","Yes"))</f>
        <v/>
      </c>
      <c r="F50" s="64" t="str">
        <f>IF(INDEX('Disrupt-DIH'!$B$8:$B$22,MATCH($B50,'Disrupt-DIH'!$A$8:$A$22,0))="","",IF(INDEX('Disrupt-DIH'!E$8:E$22,MATCH($B50,'Disrupt-DIH'!$A$8:$A$22,0))="N/A","No","Yes"))</f>
        <v/>
      </c>
      <c r="G50" s="64" t="str">
        <f>IF(INDEX('Disrupt-DIH'!$B$8:$B$22,MATCH($B50,'Disrupt-DIH'!$A$8:$A$22,0))="","",IF(INDEX('Disrupt-DIH'!F$8:F$22,MATCH($B50,'Disrupt-DIH'!$A$8:$A$22,0))="N/A","No","Yes"))</f>
        <v/>
      </c>
      <c r="H50" s="64" t="str">
        <f t="shared" si="0"/>
        <v/>
      </c>
      <c r="I50" s="50">
        <v>3</v>
      </c>
      <c r="J50" s="52" t="str">
        <f>IF(INDEX('Detail-SR'!$B$8:$B$27,MATCH(I50,'Detail-SR'!$A$8:$A$27,0))="","",IF(INDEX('Detail-SR'!$E$8:$E$27,MATCH(I50,'Detail-SR'!$A$8:$A$27,0))=H50,INDEX('Detail-SR'!$B$8:$B$27,MATCH(I50,'Detail-SR'!$A$8:$A$27,0)),""))</f>
        <v/>
      </c>
      <c r="K50" s="33"/>
      <c r="L50" s="50">
        <f t="shared" si="1"/>
        <v>0</v>
      </c>
      <c r="M50" s="50" t="str">
        <f t="shared" si="2"/>
        <v>D1c</v>
      </c>
    </row>
    <row r="51" spans="1:13" x14ac:dyDescent="0.25">
      <c r="A51" s="50">
        <v>44</v>
      </c>
      <c r="B51" s="50" t="s">
        <v>224</v>
      </c>
      <c r="C51" s="52" t="str">
        <f>IF(H51="","",IF(INDEX('Disrupt-DIH'!$B$8:$B$22,MATCH(B51,'Disrupt-DIH'!$A$8:$A$22,0))="","",INDEX('Disrupt-DIH'!$B$8:$B$22,MATCH(B51,'Disrupt-DIH'!$A$8:$A$22,0))))</f>
        <v/>
      </c>
      <c r="D51" s="64" t="s">
        <v>38</v>
      </c>
      <c r="E51" s="64" t="str">
        <f>IF(INDEX('Disrupt-DIH'!$B$8:$B$22,MATCH($B51,'Disrupt-DIH'!$A$8:$A$22,0))="","",IF(INDEX('Disrupt-DIH'!D$8:D$22,MATCH($B51,'Disrupt-DIH'!$A$8:$A$22,0))="N/A","No","Yes"))</f>
        <v/>
      </c>
      <c r="F51" s="64" t="str">
        <f>IF(INDEX('Disrupt-DIH'!$B$8:$B$22,MATCH($B51,'Disrupt-DIH'!$A$8:$A$22,0))="","",IF(INDEX('Disrupt-DIH'!E$8:E$22,MATCH($B51,'Disrupt-DIH'!$A$8:$A$22,0))="N/A","No","Yes"))</f>
        <v/>
      </c>
      <c r="G51" s="64" t="str">
        <f>IF(INDEX('Disrupt-DIH'!$B$8:$B$22,MATCH($B51,'Disrupt-DIH'!$A$8:$A$22,0))="","",IF(INDEX('Disrupt-DIH'!F$8:F$22,MATCH($B51,'Disrupt-DIH'!$A$8:$A$22,0))="N/A","No","Yes"))</f>
        <v/>
      </c>
      <c r="H51" s="64" t="str">
        <f t="shared" si="0"/>
        <v/>
      </c>
      <c r="I51" s="50">
        <v>4</v>
      </c>
      <c r="J51" s="52" t="str">
        <f>IF(INDEX('Detail-SR'!$B$8:$B$27,MATCH(I51,'Detail-SR'!$A$8:$A$27,0))="","",IF(INDEX('Detail-SR'!$E$8:$E$27,MATCH(I51,'Detail-SR'!$A$8:$A$27,0))=H51,INDEX('Detail-SR'!$B$8:$B$27,MATCH(I51,'Detail-SR'!$A$8:$A$27,0)),""))</f>
        <v/>
      </c>
      <c r="K51" s="33"/>
      <c r="L51" s="50">
        <f t="shared" si="1"/>
        <v>0</v>
      </c>
      <c r="M51" s="50" t="str">
        <f t="shared" si="2"/>
        <v>D1c</v>
      </c>
    </row>
    <row r="52" spans="1:13" x14ac:dyDescent="0.25">
      <c r="A52" s="50">
        <v>45</v>
      </c>
      <c r="B52" s="50" t="s">
        <v>224</v>
      </c>
      <c r="C52" s="52" t="str">
        <f>IF(H52="","",IF(INDEX('Disrupt-DIH'!$B$8:$B$22,MATCH(B52,'Disrupt-DIH'!$A$8:$A$22,0))="","",INDEX('Disrupt-DIH'!$B$8:$B$22,MATCH(B52,'Disrupt-DIH'!$A$8:$A$22,0))))</f>
        <v/>
      </c>
      <c r="D52" s="64" t="s">
        <v>38</v>
      </c>
      <c r="E52" s="64" t="str">
        <f>IF(INDEX('Disrupt-DIH'!$B$8:$B$22,MATCH($B52,'Disrupt-DIH'!$A$8:$A$22,0))="","",IF(INDEX('Disrupt-DIH'!D$8:D$22,MATCH($B52,'Disrupt-DIH'!$A$8:$A$22,0))="N/A","No","Yes"))</f>
        <v/>
      </c>
      <c r="F52" s="64" t="str">
        <f>IF(INDEX('Disrupt-DIH'!$B$8:$B$22,MATCH($B52,'Disrupt-DIH'!$A$8:$A$22,0))="","",IF(INDEX('Disrupt-DIH'!E$8:E$22,MATCH($B52,'Disrupt-DIH'!$A$8:$A$22,0))="N/A","No","Yes"))</f>
        <v/>
      </c>
      <c r="G52" s="64" t="str">
        <f>IF(INDEX('Disrupt-DIH'!$B$8:$B$22,MATCH($B52,'Disrupt-DIH'!$A$8:$A$22,0))="","",IF(INDEX('Disrupt-DIH'!F$8:F$22,MATCH($B52,'Disrupt-DIH'!$A$8:$A$22,0))="N/A","No","Yes"))</f>
        <v/>
      </c>
      <c r="H52" s="64" t="str">
        <f t="shared" si="0"/>
        <v/>
      </c>
      <c r="I52" s="50">
        <v>5</v>
      </c>
      <c r="J52" s="52" t="str">
        <f>IF(INDEX('Detail-SR'!$B$8:$B$27,MATCH(I52,'Detail-SR'!$A$8:$A$27,0))="","",IF(INDEX('Detail-SR'!$E$8:$E$27,MATCH(I52,'Detail-SR'!$A$8:$A$27,0))=H52,INDEX('Detail-SR'!$B$8:$B$27,MATCH(I52,'Detail-SR'!$A$8:$A$27,0)),""))</f>
        <v/>
      </c>
      <c r="K52" s="33"/>
      <c r="L52" s="50">
        <f t="shared" si="1"/>
        <v>0</v>
      </c>
      <c r="M52" s="50" t="str">
        <f t="shared" si="2"/>
        <v>D1c</v>
      </c>
    </row>
    <row r="53" spans="1:13" x14ac:dyDescent="0.25">
      <c r="A53" s="50">
        <v>46</v>
      </c>
      <c r="B53" s="50" t="s">
        <v>224</v>
      </c>
      <c r="C53" s="52" t="str">
        <f>IF(H53="","",IF(INDEX('Disrupt-DIH'!$B$8:$B$22,MATCH(B53,'Disrupt-DIH'!$A$8:$A$22,0))="","",INDEX('Disrupt-DIH'!$B$8:$B$22,MATCH(B53,'Disrupt-DIH'!$A$8:$A$22,0))))</f>
        <v/>
      </c>
      <c r="D53" s="64" t="s">
        <v>38</v>
      </c>
      <c r="E53" s="64" t="str">
        <f>IF(INDEX('Disrupt-DIH'!$B$8:$B$22,MATCH($B53,'Disrupt-DIH'!$A$8:$A$22,0))="","",IF(INDEX('Disrupt-DIH'!D$8:D$22,MATCH($B53,'Disrupt-DIH'!$A$8:$A$22,0))="N/A","No","Yes"))</f>
        <v/>
      </c>
      <c r="F53" s="64" t="str">
        <f>IF(INDEX('Disrupt-DIH'!$B$8:$B$22,MATCH($B53,'Disrupt-DIH'!$A$8:$A$22,0))="","",IF(INDEX('Disrupt-DIH'!E$8:E$22,MATCH($B53,'Disrupt-DIH'!$A$8:$A$22,0))="N/A","No","Yes"))</f>
        <v/>
      </c>
      <c r="G53" s="64" t="str">
        <f>IF(INDEX('Disrupt-DIH'!$B$8:$B$22,MATCH($B53,'Disrupt-DIH'!$A$8:$A$22,0))="","",IF(INDEX('Disrupt-DIH'!F$8:F$22,MATCH($B53,'Disrupt-DIH'!$A$8:$A$22,0))="N/A","No","Yes"))</f>
        <v/>
      </c>
      <c r="H53" s="64" t="str">
        <f t="shared" si="0"/>
        <v/>
      </c>
      <c r="I53" s="50">
        <v>6</v>
      </c>
      <c r="J53" s="52" t="str">
        <f>IF(INDEX('Detail-SR'!$B$8:$B$27,MATCH(I53,'Detail-SR'!$A$8:$A$27,0))="","",IF(INDEX('Detail-SR'!$E$8:$E$27,MATCH(I53,'Detail-SR'!$A$8:$A$27,0))=H53,INDEX('Detail-SR'!$B$8:$B$27,MATCH(I53,'Detail-SR'!$A$8:$A$27,0)),""))</f>
        <v/>
      </c>
      <c r="K53" s="33"/>
      <c r="L53" s="50">
        <f t="shared" si="1"/>
        <v>0</v>
      </c>
      <c r="M53" s="50" t="str">
        <f t="shared" si="2"/>
        <v>D1c</v>
      </c>
    </row>
    <row r="54" spans="1:13" x14ac:dyDescent="0.25">
      <c r="A54" s="50">
        <v>47</v>
      </c>
      <c r="B54" s="50" t="s">
        <v>224</v>
      </c>
      <c r="C54" s="52" t="str">
        <f>IF(H54="","",IF(INDEX('Disrupt-DIH'!$B$8:$B$22,MATCH(B54,'Disrupt-DIH'!$A$8:$A$22,0))="","",INDEX('Disrupt-DIH'!$B$8:$B$22,MATCH(B54,'Disrupt-DIH'!$A$8:$A$22,0))))</f>
        <v/>
      </c>
      <c r="D54" s="64" t="s">
        <v>38</v>
      </c>
      <c r="E54" s="64" t="str">
        <f>IF(INDEX('Disrupt-DIH'!$B$8:$B$22,MATCH($B54,'Disrupt-DIH'!$A$8:$A$22,0))="","",IF(INDEX('Disrupt-DIH'!D$8:D$22,MATCH($B54,'Disrupt-DIH'!$A$8:$A$22,0))="N/A","No","Yes"))</f>
        <v/>
      </c>
      <c r="F54" s="64" t="str">
        <f>IF(INDEX('Disrupt-DIH'!$B$8:$B$22,MATCH($B54,'Disrupt-DIH'!$A$8:$A$22,0))="","",IF(INDEX('Disrupt-DIH'!E$8:E$22,MATCH($B54,'Disrupt-DIH'!$A$8:$A$22,0))="N/A","No","Yes"))</f>
        <v/>
      </c>
      <c r="G54" s="64" t="str">
        <f>IF(INDEX('Disrupt-DIH'!$B$8:$B$22,MATCH($B54,'Disrupt-DIH'!$A$8:$A$22,0))="","",IF(INDEX('Disrupt-DIH'!F$8:F$22,MATCH($B54,'Disrupt-DIH'!$A$8:$A$22,0))="N/A","No","Yes"))</f>
        <v/>
      </c>
      <c r="H54" s="64" t="str">
        <f t="shared" si="0"/>
        <v/>
      </c>
      <c r="I54" s="50">
        <v>7</v>
      </c>
      <c r="J54" s="52" t="str">
        <f>IF(INDEX('Detail-SR'!$B$8:$B$27,MATCH(I54,'Detail-SR'!$A$8:$A$27,0))="","",IF(INDEX('Detail-SR'!$E$8:$E$27,MATCH(I54,'Detail-SR'!$A$8:$A$27,0))=H54,INDEX('Detail-SR'!$B$8:$B$27,MATCH(I54,'Detail-SR'!$A$8:$A$27,0)),""))</f>
        <v/>
      </c>
      <c r="K54" s="33"/>
      <c r="L54" s="50">
        <f t="shared" si="1"/>
        <v>0</v>
      </c>
      <c r="M54" s="50" t="str">
        <f t="shared" si="2"/>
        <v>D1c</v>
      </c>
    </row>
    <row r="55" spans="1:13" x14ac:dyDescent="0.25">
      <c r="A55" s="50">
        <v>48</v>
      </c>
      <c r="B55" s="50" t="s">
        <v>224</v>
      </c>
      <c r="C55" s="52" t="str">
        <f>IF(H55="","",IF(INDEX('Disrupt-DIH'!$B$8:$B$22,MATCH(B55,'Disrupt-DIH'!$A$8:$A$22,0))="","",INDEX('Disrupt-DIH'!$B$8:$B$22,MATCH(B55,'Disrupt-DIH'!$A$8:$A$22,0))))</f>
        <v/>
      </c>
      <c r="D55" s="64" t="s">
        <v>38</v>
      </c>
      <c r="E55" s="64" t="str">
        <f>IF(INDEX('Disrupt-DIH'!$B$8:$B$22,MATCH($B55,'Disrupt-DIH'!$A$8:$A$22,0))="","",IF(INDEX('Disrupt-DIH'!D$8:D$22,MATCH($B55,'Disrupt-DIH'!$A$8:$A$22,0))="N/A","No","Yes"))</f>
        <v/>
      </c>
      <c r="F55" s="64" t="str">
        <f>IF(INDEX('Disrupt-DIH'!$B$8:$B$22,MATCH($B55,'Disrupt-DIH'!$A$8:$A$22,0))="","",IF(INDEX('Disrupt-DIH'!E$8:E$22,MATCH($B55,'Disrupt-DIH'!$A$8:$A$22,0))="N/A","No","Yes"))</f>
        <v/>
      </c>
      <c r="G55" s="64" t="str">
        <f>IF(INDEX('Disrupt-DIH'!$B$8:$B$22,MATCH($B55,'Disrupt-DIH'!$A$8:$A$22,0))="","",IF(INDEX('Disrupt-DIH'!F$8:F$22,MATCH($B55,'Disrupt-DIH'!$A$8:$A$22,0))="N/A","No","Yes"))</f>
        <v/>
      </c>
      <c r="H55" s="64" t="str">
        <f t="shared" si="0"/>
        <v/>
      </c>
      <c r="I55" s="50">
        <v>8</v>
      </c>
      <c r="J55" s="52" t="str">
        <f>IF(INDEX('Detail-SR'!$B$8:$B$27,MATCH(I55,'Detail-SR'!$A$8:$A$27,0))="","",IF(INDEX('Detail-SR'!$E$8:$E$27,MATCH(I55,'Detail-SR'!$A$8:$A$27,0))=H55,INDEX('Detail-SR'!$B$8:$B$27,MATCH(I55,'Detail-SR'!$A$8:$A$27,0)),""))</f>
        <v/>
      </c>
      <c r="K55" s="33"/>
      <c r="L55" s="50">
        <f t="shared" si="1"/>
        <v>0</v>
      </c>
      <c r="M55" s="50" t="str">
        <f t="shared" si="2"/>
        <v>D1c</v>
      </c>
    </row>
    <row r="56" spans="1:13" x14ac:dyDescent="0.25">
      <c r="A56" s="50">
        <v>49</v>
      </c>
      <c r="B56" s="50" t="s">
        <v>224</v>
      </c>
      <c r="C56" s="52" t="str">
        <f>IF(H56="","",IF(INDEX('Disrupt-DIH'!$B$8:$B$22,MATCH(B56,'Disrupt-DIH'!$A$8:$A$22,0))="","",INDEX('Disrupt-DIH'!$B$8:$B$22,MATCH(B56,'Disrupt-DIH'!$A$8:$A$22,0))))</f>
        <v/>
      </c>
      <c r="D56" s="64" t="s">
        <v>38</v>
      </c>
      <c r="E56" s="64" t="str">
        <f>IF(INDEX('Disrupt-DIH'!$B$8:$B$22,MATCH($B56,'Disrupt-DIH'!$A$8:$A$22,0))="","",IF(INDEX('Disrupt-DIH'!D$8:D$22,MATCH($B56,'Disrupt-DIH'!$A$8:$A$22,0))="N/A","No","Yes"))</f>
        <v/>
      </c>
      <c r="F56" s="64" t="str">
        <f>IF(INDEX('Disrupt-DIH'!$B$8:$B$22,MATCH($B56,'Disrupt-DIH'!$A$8:$A$22,0))="","",IF(INDEX('Disrupt-DIH'!E$8:E$22,MATCH($B56,'Disrupt-DIH'!$A$8:$A$22,0))="N/A","No","Yes"))</f>
        <v/>
      </c>
      <c r="G56" s="64" t="str">
        <f>IF(INDEX('Disrupt-DIH'!$B$8:$B$22,MATCH($B56,'Disrupt-DIH'!$A$8:$A$22,0))="","",IF(INDEX('Disrupt-DIH'!F$8:F$22,MATCH($B56,'Disrupt-DIH'!$A$8:$A$22,0))="N/A","No","Yes"))</f>
        <v/>
      </c>
      <c r="H56" s="64" t="str">
        <f t="shared" si="0"/>
        <v/>
      </c>
      <c r="I56" s="50">
        <v>9</v>
      </c>
      <c r="J56" s="52" t="str">
        <f>IF(INDEX('Detail-SR'!$B$8:$B$27,MATCH(I56,'Detail-SR'!$A$8:$A$27,0))="","",IF(INDEX('Detail-SR'!$E$8:$E$27,MATCH(I56,'Detail-SR'!$A$8:$A$27,0))=H56,INDEX('Detail-SR'!$B$8:$B$27,MATCH(I56,'Detail-SR'!$A$8:$A$27,0)),""))</f>
        <v/>
      </c>
      <c r="K56" s="33"/>
      <c r="L56" s="50">
        <f t="shared" si="1"/>
        <v>0</v>
      </c>
      <c r="M56" s="50" t="str">
        <f t="shared" si="2"/>
        <v>D1c</v>
      </c>
    </row>
    <row r="57" spans="1:13" x14ac:dyDescent="0.25">
      <c r="A57" s="50">
        <v>50</v>
      </c>
      <c r="B57" s="50" t="s">
        <v>224</v>
      </c>
      <c r="C57" s="52" t="str">
        <f>IF(H57="","",IF(INDEX('Disrupt-DIH'!$B$8:$B$22,MATCH(B57,'Disrupt-DIH'!$A$8:$A$22,0))="","",INDEX('Disrupt-DIH'!$B$8:$B$22,MATCH(B57,'Disrupt-DIH'!$A$8:$A$22,0))))</f>
        <v/>
      </c>
      <c r="D57" s="64" t="s">
        <v>38</v>
      </c>
      <c r="E57" s="64" t="str">
        <f>IF(INDEX('Disrupt-DIH'!$B$8:$B$22,MATCH($B57,'Disrupt-DIH'!$A$8:$A$22,0))="","",IF(INDEX('Disrupt-DIH'!D$8:D$22,MATCH($B57,'Disrupt-DIH'!$A$8:$A$22,0))="N/A","No","Yes"))</f>
        <v/>
      </c>
      <c r="F57" s="64" t="str">
        <f>IF(INDEX('Disrupt-DIH'!$B$8:$B$22,MATCH($B57,'Disrupt-DIH'!$A$8:$A$22,0))="","",IF(INDEX('Disrupt-DIH'!E$8:E$22,MATCH($B57,'Disrupt-DIH'!$A$8:$A$22,0))="N/A","No","Yes"))</f>
        <v/>
      </c>
      <c r="G57" s="64" t="str">
        <f>IF(INDEX('Disrupt-DIH'!$B$8:$B$22,MATCH($B57,'Disrupt-DIH'!$A$8:$A$22,0))="","",IF(INDEX('Disrupt-DIH'!F$8:F$22,MATCH($B57,'Disrupt-DIH'!$A$8:$A$22,0))="N/A","No","Yes"))</f>
        <v/>
      </c>
      <c r="H57" s="64" t="str">
        <f t="shared" si="0"/>
        <v/>
      </c>
      <c r="I57" s="50">
        <v>10</v>
      </c>
      <c r="J57" s="52" t="str">
        <f>IF(INDEX('Detail-SR'!$B$8:$B$27,MATCH(I57,'Detail-SR'!$A$8:$A$27,0))="","",IF(INDEX('Detail-SR'!$E$8:$E$27,MATCH(I57,'Detail-SR'!$A$8:$A$27,0))=H57,INDEX('Detail-SR'!$B$8:$B$27,MATCH(I57,'Detail-SR'!$A$8:$A$27,0)),""))</f>
        <v/>
      </c>
      <c r="K57" s="33"/>
      <c r="L57" s="50">
        <f t="shared" si="1"/>
        <v>0</v>
      </c>
      <c r="M57" s="50" t="str">
        <f t="shared" si="2"/>
        <v>D1c</v>
      </c>
    </row>
    <row r="58" spans="1:13" x14ac:dyDescent="0.25">
      <c r="A58" s="50">
        <v>51</v>
      </c>
      <c r="B58" s="50" t="s">
        <v>224</v>
      </c>
      <c r="C58" s="52" t="str">
        <f>IF(H58="","",IF(INDEX('Disrupt-DIH'!$B$8:$B$22,MATCH(B58,'Disrupt-DIH'!$A$8:$A$22,0))="","",INDEX('Disrupt-DIH'!$B$8:$B$22,MATCH(B58,'Disrupt-DIH'!$A$8:$A$22,0))))</f>
        <v/>
      </c>
      <c r="D58" s="64" t="s">
        <v>38</v>
      </c>
      <c r="E58" s="64" t="str">
        <f>IF(INDEX('Disrupt-DIH'!$B$8:$B$22,MATCH($B58,'Disrupt-DIH'!$A$8:$A$22,0))="","",IF(INDEX('Disrupt-DIH'!D$8:D$22,MATCH($B58,'Disrupt-DIH'!$A$8:$A$22,0))="N/A","No","Yes"))</f>
        <v/>
      </c>
      <c r="F58" s="64" t="str">
        <f>IF(INDEX('Disrupt-DIH'!$B$8:$B$22,MATCH($B58,'Disrupt-DIH'!$A$8:$A$22,0))="","",IF(INDEX('Disrupt-DIH'!E$8:E$22,MATCH($B58,'Disrupt-DIH'!$A$8:$A$22,0))="N/A","No","Yes"))</f>
        <v/>
      </c>
      <c r="G58" s="64" t="str">
        <f>IF(INDEX('Disrupt-DIH'!$B$8:$B$22,MATCH($B58,'Disrupt-DIH'!$A$8:$A$22,0))="","",IF(INDEX('Disrupt-DIH'!F$8:F$22,MATCH($B58,'Disrupt-DIH'!$A$8:$A$22,0))="N/A","No","Yes"))</f>
        <v/>
      </c>
      <c r="H58" s="64" t="str">
        <f t="shared" si="0"/>
        <v/>
      </c>
      <c r="I58" s="50">
        <v>11</v>
      </c>
      <c r="J58" s="52" t="str">
        <f>IF(INDEX('Detail-SR'!$B$8:$B$27,MATCH(I58,'Detail-SR'!$A$8:$A$27,0))="","",IF(INDEX('Detail-SR'!$E$8:$E$27,MATCH(I58,'Detail-SR'!$A$8:$A$27,0))=H58,INDEX('Detail-SR'!$B$8:$B$27,MATCH(I58,'Detail-SR'!$A$8:$A$27,0)),""))</f>
        <v/>
      </c>
      <c r="K58" s="33"/>
      <c r="L58" s="50">
        <f t="shared" si="1"/>
        <v>0</v>
      </c>
      <c r="M58" s="50" t="str">
        <f t="shared" si="2"/>
        <v>D1c</v>
      </c>
    </row>
    <row r="59" spans="1:13" x14ac:dyDescent="0.25">
      <c r="A59" s="50">
        <v>52</v>
      </c>
      <c r="B59" s="50" t="s">
        <v>224</v>
      </c>
      <c r="C59" s="52" t="str">
        <f>IF(H59="","",IF(INDEX('Disrupt-DIH'!$B$8:$B$22,MATCH(B59,'Disrupt-DIH'!$A$8:$A$22,0))="","",INDEX('Disrupt-DIH'!$B$8:$B$22,MATCH(B59,'Disrupt-DIH'!$A$8:$A$22,0))))</f>
        <v/>
      </c>
      <c r="D59" s="64" t="s">
        <v>38</v>
      </c>
      <c r="E59" s="64" t="str">
        <f>IF(INDEX('Disrupt-DIH'!$B$8:$B$22,MATCH($B59,'Disrupt-DIH'!$A$8:$A$22,0))="","",IF(INDEX('Disrupt-DIH'!D$8:D$22,MATCH($B59,'Disrupt-DIH'!$A$8:$A$22,0))="N/A","No","Yes"))</f>
        <v/>
      </c>
      <c r="F59" s="64" t="str">
        <f>IF(INDEX('Disrupt-DIH'!$B$8:$B$22,MATCH($B59,'Disrupt-DIH'!$A$8:$A$22,0))="","",IF(INDEX('Disrupt-DIH'!E$8:E$22,MATCH($B59,'Disrupt-DIH'!$A$8:$A$22,0))="N/A","No","Yes"))</f>
        <v/>
      </c>
      <c r="G59" s="64" t="str">
        <f>IF(INDEX('Disrupt-DIH'!$B$8:$B$22,MATCH($B59,'Disrupt-DIH'!$A$8:$A$22,0))="","",IF(INDEX('Disrupt-DIH'!F$8:F$22,MATCH($B59,'Disrupt-DIH'!$A$8:$A$22,0))="N/A","No","Yes"))</f>
        <v/>
      </c>
      <c r="H59" s="64" t="str">
        <f t="shared" si="0"/>
        <v/>
      </c>
      <c r="I59" s="50">
        <v>12</v>
      </c>
      <c r="J59" s="52" t="str">
        <f>IF(INDEX('Detail-SR'!$B$8:$B$27,MATCH(I59,'Detail-SR'!$A$8:$A$27,0))="","",IF(INDEX('Detail-SR'!$E$8:$E$27,MATCH(I59,'Detail-SR'!$A$8:$A$27,0))=H59,INDEX('Detail-SR'!$B$8:$B$27,MATCH(I59,'Detail-SR'!$A$8:$A$27,0)),""))</f>
        <v/>
      </c>
      <c r="K59" s="33"/>
      <c r="L59" s="50">
        <f t="shared" si="1"/>
        <v>0</v>
      </c>
      <c r="M59" s="50" t="str">
        <f t="shared" si="2"/>
        <v>D1c</v>
      </c>
    </row>
    <row r="60" spans="1:13" x14ac:dyDescent="0.25">
      <c r="A60" s="50">
        <v>53</v>
      </c>
      <c r="B60" s="50" t="s">
        <v>224</v>
      </c>
      <c r="C60" s="52" t="str">
        <f>IF(H60="","",IF(INDEX('Disrupt-DIH'!$B$8:$B$22,MATCH(B60,'Disrupt-DIH'!$A$8:$A$22,0))="","",INDEX('Disrupt-DIH'!$B$8:$B$22,MATCH(B60,'Disrupt-DIH'!$A$8:$A$22,0))))</f>
        <v/>
      </c>
      <c r="D60" s="64" t="s">
        <v>38</v>
      </c>
      <c r="E60" s="64" t="str">
        <f>IF(INDEX('Disrupt-DIH'!$B$8:$B$22,MATCH($B60,'Disrupt-DIH'!$A$8:$A$22,0))="","",IF(INDEX('Disrupt-DIH'!D$8:D$22,MATCH($B60,'Disrupt-DIH'!$A$8:$A$22,0))="N/A","No","Yes"))</f>
        <v/>
      </c>
      <c r="F60" s="64" t="str">
        <f>IF(INDEX('Disrupt-DIH'!$B$8:$B$22,MATCH($B60,'Disrupt-DIH'!$A$8:$A$22,0))="","",IF(INDEX('Disrupt-DIH'!E$8:E$22,MATCH($B60,'Disrupt-DIH'!$A$8:$A$22,0))="N/A","No","Yes"))</f>
        <v/>
      </c>
      <c r="G60" s="64" t="str">
        <f>IF(INDEX('Disrupt-DIH'!$B$8:$B$22,MATCH($B60,'Disrupt-DIH'!$A$8:$A$22,0))="","",IF(INDEX('Disrupt-DIH'!F$8:F$22,MATCH($B60,'Disrupt-DIH'!$A$8:$A$22,0))="N/A","No","Yes"))</f>
        <v/>
      </c>
      <c r="H60" s="64" t="str">
        <f t="shared" si="0"/>
        <v/>
      </c>
      <c r="I60" s="50">
        <v>13</v>
      </c>
      <c r="J60" s="52" t="str">
        <f>IF(INDEX('Detail-SR'!$B$8:$B$27,MATCH(I60,'Detail-SR'!$A$8:$A$27,0))="","",IF(INDEX('Detail-SR'!$E$8:$E$27,MATCH(I60,'Detail-SR'!$A$8:$A$27,0))=H60,INDEX('Detail-SR'!$B$8:$B$27,MATCH(I60,'Detail-SR'!$A$8:$A$27,0)),""))</f>
        <v/>
      </c>
      <c r="K60" s="33"/>
      <c r="L60" s="50">
        <f t="shared" si="1"/>
        <v>0</v>
      </c>
      <c r="M60" s="50" t="str">
        <f t="shared" si="2"/>
        <v>D1c</v>
      </c>
    </row>
    <row r="61" spans="1:13" x14ac:dyDescent="0.25">
      <c r="A61" s="50">
        <v>54</v>
      </c>
      <c r="B61" s="50" t="s">
        <v>224</v>
      </c>
      <c r="C61" s="52" t="str">
        <f>IF(H61="","",IF(INDEX('Disrupt-DIH'!$B$8:$B$22,MATCH(B61,'Disrupt-DIH'!$A$8:$A$22,0))="","",INDEX('Disrupt-DIH'!$B$8:$B$22,MATCH(B61,'Disrupt-DIH'!$A$8:$A$22,0))))</f>
        <v/>
      </c>
      <c r="D61" s="64" t="s">
        <v>38</v>
      </c>
      <c r="E61" s="64" t="str">
        <f>IF(INDEX('Disrupt-DIH'!$B$8:$B$22,MATCH($B61,'Disrupt-DIH'!$A$8:$A$22,0))="","",IF(INDEX('Disrupt-DIH'!D$8:D$22,MATCH($B61,'Disrupt-DIH'!$A$8:$A$22,0))="N/A","No","Yes"))</f>
        <v/>
      </c>
      <c r="F61" s="64" t="str">
        <f>IF(INDEX('Disrupt-DIH'!$B$8:$B$22,MATCH($B61,'Disrupt-DIH'!$A$8:$A$22,0))="","",IF(INDEX('Disrupt-DIH'!E$8:E$22,MATCH($B61,'Disrupt-DIH'!$A$8:$A$22,0))="N/A","No","Yes"))</f>
        <v/>
      </c>
      <c r="G61" s="64" t="str">
        <f>IF(INDEX('Disrupt-DIH'!$B$8:$B$22,MATCH($B61,'Disrupt-DIH'!$A$8:$A$22,0))="","",IF(INDEX('Disrupt-DIH'!F$8:F$22,MATCH($B61,'Disrupt-DIH'!$A$8:$A$22,0))="N/A","No","Yes"))</f>
        <v/>
      </c>
      <c r="H61" s="64" t="str">
        <f t="shared" si="0"/>
        <v/>
      </c>
      <c r="I61" s="50">
        <v>14</v>
      </c>
      <c r="J61" s="52" t="str">
        <f>IF(INDEX('Detail-SR'!$B$8:$B$27,MATCH(I61,'Detail-SR'!$A$8:$A$27,0))="","",IF(INDEX('Detail-SR'!$E$8:$E$27,MATCH(I61,'Detail-SR'!$A$8:$A$27,0))=H61,INDEX('Detail-SR'!$B$8:$B$27,MATCH(I61,'Detail-SR'!$A$8:$A$27,0)),""))</f>
        <v/>
      </c>
      <c r="K61" s="33"/>
      <c r="L61" s="50">
        <f t="shared" si="1"/>
        <v>0</v>
      </c>
      <c r="M61" s="50" t="str">
        <f t="shared" si="2"/>
        <v>D1c</v>
      </c>
    </row>
    <row r="62" spans="1:13" x14ac:dyDescent="0.25">
      <c r="A62" s="50">
        <v>55</v>
      </c>
      <c r="B62" s="50" t="s">
        <v>224</v>
      </c>
      <c r="C62" s="52" t="str">
        <f>IF(H62="","",IF(INDEX('Disrupt-DIH'!$B$8:$B$22,MATCH(B62,'Disrupt-DIH'!$A$8:$A$22,0))="","",INDEX('Disrupt-DIH'!$B$8:$B$22,MATCH(B62,'Disrupt-DIH'!$A$8:$A$22,0))))</f>
        <v/>
      </c>
      <c r="D62" s="64" t="s">
        <v>38</v>
      </c>
      <c r="E62" s="64" t="str">
        <f>IF(INDEX('Disrupt-DIH'!$B$8:$B$22,MATCH($B62,'Disrupt-DIH'!$A$8:$A$22,0))="","",IF(INDEX('Disrupt-DIH'!D$8:D$22,MATCH($B62,'Disrupt-DIH'!$A$8:$A$22,0))="N/A","No","Yes"))</f>
        <v/>
      </c>
      <c r="F62" s="64" t="str">
        <f>IF(INDEX('Disrupt-DIH'!$B$8:$B$22,MATCH($B62,'Disrupt-DIH'!$A$8:$A$22,0))="","",IF(INDEX('Disrupt-DIH'!E$8:E$22,MATCH($B62,'Disrupt-DIH'!$A$8:$A$22,0))="N/A","No","Yes"))</f>
        <v/>
      </c>
      <c r="G62" s="64" t="str">
        <f>IF(INDEX('Disrupt-DIH'!$B$8:$B$22,MATCH($B62,'Disrupt-DIH'!$A$8:$A$22,0))="","",IF(INDEX('Disrupt-DIH'!F$8:F$22,MATCH($B62,'Disrupt-DIH'!$A$8:$A$22,0))="N/A","No","Yes"))</f>
        <v/>
      </c>
      <c r="H62" s="64" t="str">
        <f t="shared" si="0"/>
        <v/>
      </c>
      <c r="I62" s="50">
        <v>15</v>
      </c>
      <c r="J62" s="52" t="str">
        <f>IF(INDEX('Detail-SR'!$B$8:$B$27,MATCH(I62,'Detail-SR'!$A$8:$A$27,0))="","",IF(INDEX('Detail-SR'!$E$8:$E$27,MATCH(I62,'Detail-SR'!$A$8:$A$27,0))=H62,INDEX('Detail-SR'!$B$8:$B$27,MATCH(I62,'Detail-SR'!$A$8:$A$27,0)),""))</f>
        <v/>
      </c>
      <c r="K62" s="33"/>
      <c r="L62" s="50">
        <f t="shared" si="1"/>
        <v>0</v>
      </c>
      <c r="M62" s="50" t="str">
        <f t="shared" si="2"/>
        <v>D1c</v>
      </c>
    </row>
    <row r="63" spans="1:13" x14ac:dyDescent="0.25">
      <c r="A63" s="50">
        <v>56</v>
      </c>
      <c r="B63" s="50" t="s">
        <v>224</v>
      </c>
      <c r="C63" s="52" t="str">
        <f>IF(H63="","",IF(INDEX('Disrupt-DIH'!$B$8:$B$22,MATCH(B63,'Disrupt-DIH'!$A$8:$A$22,0))="","",INDEX('Disrupt-DIH'!$B$8:$B$22,MATCH(B63,'Disrupt-DIH'!$A$8:$A$22,0))))</f>
        <v/>
      </c>
      <c r="D63" s="64" t="s">
        <v>38</v>
      </c>
      <c r="E63" s="64" t="str">
        <f>IF(INDEX('Disrupt-DIH'!$B$8:$B$22,MATCH($B63,'Disrupt-DIH'!$A$8:$A$22,0))="","",IF(INDEX('Disrupt-DIH'!D$8:D$22,MATCH($B63,'Disrupt-DIH'!$A$8:$A$22,0))="N/A","No","Yes"))</f>
        <v/>
      </c>
      <c r="F63" s="64" t="str">
        <f>IF(INDEX('Disrupt-DIH'!$B$8:$B$22,MATCH($B63,'Disrupt-DIH'!$A$8:$A$22,0))="","",IF(INDEX('Disrupt-DIH'!E$8:E$22,MATCH($B63,'Disrupt-DIH'!$A$8:$A$22,0))="N/A","No","Yes"))</f>
        <v/>
      </c>
      <c r="G63" s="64" t="str">
        <f>IF(INDEX('Disrupt-DIH'!$B$8:$B$22,MATCH($B63,'Disrupt-DIH'!$A$8:$A$22,0))="","",IF(INDEX('Disrupt-DIH'!F$8:F$22,MATCH($B63,'Disrupt-DIH'!$A$8:$A$22,0))="N/A","No","Yes"))</f>
        <v/>
      </c>
      <c r="H63" s="64" t="str">
        <f t="shared" si="0"/>
        <v/>
      </c>
      <c r="I63" s="50">
        <v>16</v>
      </c>
      <c r="J63" s="52" t="str">
        <f>IF(INDEX('Detail-SR'!$B$8:$B$27,MATCH(I63,'Detail-SR'!$A$8:$A$27,0))="","",IF(INDEX('Detail-SR'!$E$8:$E$27,MATCH(I63,'Detail-SR'!$A$8:$A$27,0))=H63,INDEX('Detail-SR'!$B$8:$B$27,MATCH(I63,'Detail-SR'!$A$8:$A$27,0)),""))</f>
        <v/>
      </c>
      <c r="K63" s="33"/>
      <c r="L63" s="50">
        <f t="shared" si="1"/>
        <v>0</v>
      </c>
      <c r="M63" s="50" t="str">
        <f t="shared" si="2"/>
        <v>D1c</v>
      </c>
    </row>
    <row r="64" spans="1:13" x14ac:dyDescent="0.25">
      <c r="A64" s="50">
        <v>57</v>
      </c>
      <c r="B64" s="50" t="s">
        <v>224</v>
      </c>
      <c r="C64" s="52" t="str">
        <f>IF(H64="","",IF(INDEX('Disrupt-DIH'!$B$8:$B$22,MATCH(B64,'Disrupt-DIH'!$A$8:$A$22,0))="","",INDEX('Disrupt-DIH'!$B$8:$B$22,MATCH(B64,'Disrupt-DIH'!$A$8:$A$22,0))))</f>
        <v/>
      </c>
      <c r="D64" s="64" t="s">
        <v>38</v>
      </c>
      <c r="E64" s="64" t="str">
        <f>IF(INDEX('Disrupt-DIH'!$B$8:$B$22,MATCH($B64,'Disrupt-DIH'!$A$8:$A$22,0))="","",IF(INDEX('Disrupt-DIH'!D$8:D$22,MATCH($B64,'Disrupt-DIH'!$A$8:$A$22,0))="N/A","No","Yes"))</f>
        <v/>
      </c>
      <c r="F64" s="64" t="str">
        <f>IF(INDEX('Disrupt-DIH'!$B$8:$B$22,MATCH($B64,'Disrupt-DIH'!$A$8:$A$22,0))="","",IF(INDEX('Disrupt-DIH'!E$8:E$22,MATCH($B64,'Disrupt-DIH'!$A$8:$A$22,0))="N/A","No","Yes"))</f>
        <v/>
      </c>
      <c r="G64" s="64" t="str">
        <f>IF(INDEX('Disrupt-DIH'!$B$8:$B$22,MATCH($B64,'Disrupt-DIH'!$A$8:$A$22,0))="","",IF(INDEX('Disrupt-DIH'!F$8:F$22,MATCH($B64,'Disrupt-DIH'!$A$8:$A$22,0))="N/A","No","Yes"))</f>
        <v/>
      </c>
      <c r="H64" s="64" t="str">
        <f t="shared" si="0"/>
        <v/>
      </c>
      <c r="I64" s="50">
        <v>17</v>
      </c>
      <c r="J64" s="52" t="str">
        <f>IF(INDEX('Detail-SR'!$B$8:$B$27,MATCH(I64,'Detail-SR'!$A$8:$A$27,0))="","",IF(INDEX('Detail-SR'!$E$8:$E$27,MATCH(I64,'Detail-SR'!$A$8:$A$27,0))=H64,INDEX('Detail-SR'!$B$8:$B$27,MATCH(I64,'Detail-SR'!$A$8:$A$27,0)),""))</f>
        <v/>
      </c>
      <c r="K64" s="33"/>
      <c r="L64" s="50">
        <f t="shared" si="1"/>
        <v>0</v>
      </c>
      <c r="M64" s="50" t="str">
        <f t="shared" si="2"/>
        <v>D1c</v>
      </c>
    </row>
    <row r="65" spans="1:13" x14ac:dyDescent="0.25">
      <c r="A65" s="50">
        <v>58</v>
      </c>
      <c r="B65" s="50" t="s">
        <v>224</v>
      </c>
      <c r="C65" s="52" t="str">
        <f>IF(H65="","",IF(INDEX('Disrupt-DIH'!$B$8:$B$22,MATCH(B65,'Disrupt-DIH'!$A$8:$A$22,0))="","",INDEX('Disrupt-DIH'!$B$8:$B$22,MATCH(B65,'Disrupt-DIH'!$A$8:$A$22,0))))</f>
        <v/>
      </c>
      <c r="D65" s="64" t="s">
        <v>38</v>
      </c>
      <c r="E65" s="64" t="str">
        <f>IF(INDEX('Disrupt-DIH'!$B$8:$B$22,MATCH($B65,'Disrupt-DIH'!$A$8:$A$22,0))="","",IF(INDEX('Disrupt-DIH'!D$8:D$22,MATCH($B65,'Disrupt-DIH'!$A$8:$A$22,0))="N/A","No","Yes"))</f>
        <v/>
      </c>
      <c r="F65" s="64" t="str">
        <f>IF(INDEX('Disrupt-DIH'!$B$8:$B$22,MATCH($B65,'Disrupt-DIH'!$A$8:$A$22,0))="","",IF(INDEX('Disrupt-DIH'!E$8:E$22,MATCH($B65,'Disrupt-DIH'!$A$8:$A$22,0))="N/A","No","Yes"))</f>
        <v/>
      </c>
      <c r="G65" s="64" t="str">
        <f>IF(INDEX('Disrupt-DIH'!$B$8:$B$22,MATCH($B65,'Disrupt-DIH'!$A$8:$A$22,0))="","",IF(INDEX('Disrupt-DIH'!F$8:F$22,MATCH($B65,'Disrupt-DIH'!$A$8:$A$22,0))="N/A","No","Yes"))</f>
        <v/>
      </c>
      <c r="H65" s="64" t="str">
        <f t="shared" si="0"/>
        <v/>
      </c>
      <c r="I65" s="50">
        <v>18</v>
      </c>
      <c r="J65" s="52" t="str">
        <f>IF(INDEX('Detail-SR'!$B$8:$B$27,MATCH(I65,'Detail-SR'!$A$8:$A$27,0))="","",IF(INDEX('Detail-SR'!$E$8:$E$27,MATCH(I65,'Detail-SR'!$A$8:$A$27,0))=H65,INDEX('Detail-SR'!$B$8:$B$27,MATCH(I65,'Detail-SR'!$A$8:$A$27,0)),""))</f>
        <v/>
      </c>
      <c r="K65" s="33"/>
      <c r="L65" s="50">
        <f t="shared" si="1"/>
        <v>0</v>
      </c>
      <c r="M65" s="50" t="str">
        <f t="shared" si="2"/>
        <v>D1c</v>
      </c>
    </row>
    <row r="66" spans="1:13" x14ac:dyDescent="0.25">
      <c r="A66" s="50">
        <v>59</v>
      </c>
      <c r="B66" s="50" t="s">
        <v>224</v>
      </c>
      <c r="C66" s="52" t="str">
        <f>IF(H66="","",IF(INDEX('Disrupt-DIH'!$B$8:$B$22,MATCH(B66,'Disrupt-DIH'!$A$8:$A$22,0))="","",INDEX('Disrupt-DIH'!$B$8:$B$22,MATCH(B66,'Disrupt-DIH'!$A$8:$A$22,0))))</f>
        <v/>
      </c>
      <c r="D66" s="64" t="s">
        <v>38</v>
      </c>
      <c r="E66" s="64" t="str">
        <f>IF(INDEX('Disrupt-DIH'!$B$8:$B$22,MATCH($B66,'Disrupt-DIH'!$A$8:$A$22,0))="","",IF(INDEX('Disrupt-DIH'!D$8:D$22,MATCH($B66,'Disrupt-DIH'!$A$8:$A$22,0))="N/A","No","Yes"))</f>
        <v/>
      </c>
      <c r="F66" s="64" t="str">
        <f>IF(INDEX('Disrupt-DIH'!$B$8:$B$22,MATCH($B66,'Disrupt-DIH'!$A$8:$A$22,0))="","",IF(INDEX('Disrupt-DIH'!E$8:E$22,MATCH($B66,'Disrupt-DIH'!$A$8:$A$22,0))="N/A","No","Yes"))</f>
        <v/>
      </c>
      <c r="G66" s="64" t="str">
        <f>IF(INDEX('Disrupt-DIH'!$B$8:$B$22,MATCH($B66,'Disrupt-DIH'!$A$8:$A$22,0))="","",IF(INDEX('Disrupt-DIH'!F$8:F$22,MATCH($B66,'Disrupt-DIH'!$A$8:$A$22,0))="N/A","No","Yes"))</f>
        <v/>
      </c>
      <c r="H66" s="64" t="str">
        <f t="shared" si="0"/>
        <v/>
      </c>
      <c r="I66" s="50">
        <v>19</v>
      </c>
      <c r="J66" s="52" t="str">
        <f>IF(INDEX('Detail-SR'!$B$8:$B$27,MATCH(I66,'Detail-SR'!$A$8:$A$27,0))="","",IF(INDEX('Detail-SR'!$E$8:$E$27,MATCH(I66,'Detail-SR'!$A$8:$A$27,0))=H66,INDEX('Detail-SR'!$B$8:$B$27,MATCH(I66,'Detail-SR'!$A$8:$A$27,0)),""))</f>
        <v/>
      </c>
      <c r="K66" s="33"/>
      <c r="L66" s="50">
        <f t="shared" si="1"/>
        <v>0</v>
      </c>
      <c r="M66" s="50" t="str">
        <f t="shared" si="2"/>
        <v>D1c</v>
      </c>
    </row>
    <row r="67" spans="1:13" x14ac:dyDescent="0.25">
      <c r="A67" s="50">
        <v>60</v>
      </c>
      <c r="B67" s="50" t="s">
        <v>224</v>
      </c>
      <c r="C67" s="52" t="str">
        <f>IF(H67="","",IF(INDEX('Disrupt-DIH'!$B$8:$B$22,MATCH(B67,'Disrupt-DIH'!$A$8:$A$22,0))="","",INDEX('Disrupt-DIH'!$B$8:$B$22,MATCH(B67,'Disrupt-DIH'!$A$8:$A$22,0))))</f>
        <v/>
      </c>
      <c r="D67" s="64" t="s">
        <v>38</v>
      </c>
      <c r="E67" s="64" t="str">
        <f>IF(INDEX('Disrupt-DIH'!$B$8:$B$22,MATCH($B67,'Disrupt-DIH'!$A$8:$A$22,0))="","",IF(INDEX('Disrupt-DIH'!D$8:D$22,MATCH($B67,'Disrupt-DIH'!$A$8:$A$22,0))="N/A","No","Yes"))</f>
        <v/>
      </c>
      <c r="F67" s="64" t="str">
        <f>IF(INDEX('Disrupt-DIH'!$B$8:$B$22,MATCH($B67,'Disrupt-DIH'!$A$8:$A$22,0))="","",IF(INDEX('Disrupt-DIH'!E$8:E$22,MATCH($B67,'Disrupt-DIH'!$A$8:$A$22,0))="N/A","No","Yes"))</f>
        <v/>
      </c>
      <c r="G67" s="64" t="str">
        <f>IF(INDEX('Disrupt-DIH'!$B$8:$B$22,MATCH($B67,'Disrupt-DIH'!$A$8:$A$22,0))="","",IF(INDEX('Disrupt-DIH'!F$8:F$22,MATCH($B67,'Disrupt-DIH'!$A$8:$A$22,0))="N/A","No","Yes"))</f>
        <v/>
      </c>
      <c r="H67" s="64" t="str">
        <f t="shared" si="0"/>
        <v/>
      </c>
      <c r="I67" s="50">
        <v>20</v>
      </c>
      <c r="J67" s="52" t="str">
        <f>IF(INDEX('Detail-SR'!$B$8:$B$27,MATCH(I67,'Detail-SR'!$A$8:$A$27,0))="","",IF(INDEX('Detail-SR'!$E$8:$E$27,MATCH(I67,'Detail-SR'!$A$8:$A$27,0))=H67,INDEX('Detail-SR'!$B$8:$B$27,MATCH(I67,'Detail-SR'!$A$8:$A$27,0)),""))</f>
        <v/>
      </c>
      <c r="K67" s="33"/>
      <c r="L67" s="50">
        <f t="shared" si="1"/>
        <v>0</v>
      </c>
      <c r="M67" s="50" t="str">
        <f t="shared" si="2"/>
        <v>D1c</v>
      </c>
    </row>
    <row r="68" spans="1:13" x14ac:dyDescent="0.25">
      <c r="A68" s="50">
        <v>61</v>
      </c>
      <c r="B68" s="50" t="s">
        <v>225</v>
      </c>
      <c r="C68" s="52" t="str">
        <f>IF(H68="","",IF(INDEX('Disrupt-DIH'!$B$8:$B$22,MATCH(B68,'Disrupt-DIH'!$A$8:$A$22,0))="","",INDEX('Disrupt-DIH'!$B$8:$B$22,MATCH(B68,'Disrupt-DIH'!$A$8:$A$22,0))))</f>
        <v/>
      </c>
      <c r="D68" s="64" t="s">
        <v>37</v>
      </c>
      <c r="E68" s="64" t="str">
        <f>IF(INDEX('Disrupt-DIH'!$B$8:$B$22,MATCH($B68,'Disrupt-DIH'!$A$8:$A$22,0))="","",IF(INDEX('Disrupt-DIH'!D$8:D$22,MATCH($B68,'Disrupt-DIH'!$A$8:$A$22,0))="N/A","No","Yes"))</f>
        <v/>
      </c>
      <c r="F68" s="64" t="str">
        <f>IF(INDEX('Disrupt-DIH'!$B$8:$B$22,MATCH($B68,'Disrupt-DIH'!$A$8:$A$22,0))="","",IF(INDEX('Disrupt-DIH'!E$8:E$22,MATCH($B68,'Disrupt-DIH'!$A$8:$A$22,0))="N/A","No","Yes"))</f>
        <v/>
      </c>
      <c r="G68" s="64" t="str">
        <f>IF(INDEX('Disrupt-DIH'!$B$8:$B$22,MATCH($B68,'Disrupt-DIH'!$A$8:$A$22,0))="","",IF(INDEX('Disrupt-DIH'!F$8:F$22,MATCH($B68,'Disrupt-DIH'!$A$8:$A$22,0))="N/A","No","Yes"))</f>
        <v/>
      </c>
      <c r="H68" s="64" t="str">
        <f t="shared" si="0"/>
        <v/>
      </c>
      <c r="I68" s="50">
        <v>1</v>
      </c>
      <c r="J68" s="52" t="str">
        <f>IF(INDEX('Detail-SR'!$B$8:$B$27,MATCH(I68,'Detail-SR'!$A$8:$A$27,0))="","",IF(INDEX('Detail-SR'!$E$8:$E$27,MATCH(I68,'Detail-SR'!$A$8:$A$27,0))=H68,INDEX('Detail-SR'!$B$8:$B$27,MATCH(I68,'Detail-SR'!$A$8:$A$27,0)),""))</f>
        <v/>
      </c>
      <c r="K68" s="33"/>
      <c r="L68" s="50">
        <f t="shared" si="1"/>
        <v>0</v>
      </c>
      <c r="M68" s="50" t="str">
        <f t="shared" si="2"/>
        <v>D2a</v>
      </c>
    </row>
    <row r="69" spans="1:13" x14ac:dyDescent="0.25">
      <c r="A69" s="50">
        <v>62</v>
      </c>
      <c r="B69" s="50" t="s">
        <v>225</v>
      </c>
      <c r="C69" s="52" t="str">
        <f>IF(H69="","",IF(INDEX('Disrupt-DIH'!$B$8:$B$22,MATCH(B69,'Disrupt-DIH'!$A$8:$A$22,0))="","",INDEX('Disrupt-DIH'!$B$8:$B$22,MATCH(B69,'Disrupt-DIH'!$A$8:$A$22,0))))</f>
        <v/>
      </c>
      <c r="D69" s="64" t="s">
        <v>37</v>
      </c>
      <c r="E69" s="64" t="str">
        <f>IF(INDEX('Disrupt-DIH'!$B$8:$B$22,MATCH($B69,'Disrupt-DIH'!$A$8:$A$22,0))="","",IF(INDEX('Disrupt-DIH'!D$8:D$22,MATCH($B69,'Disrupt-DIH'!$A$8:$A$22,0))="N/A","No","Yes"))</f>
        <v/>
      </c>
      <c r="F69" s="64" t="str">
        <f>IF(INDEX('Disrupt-DIH'!$B$8:$B$22,MATCH($B69,'Disrupt-DIH'!$A$8:$A$22,0))="","",IF(INDEX('Disrupt-DIH'!E$8:E$22,MATCH($B69,'Disrupt-DIH'!$A$8:$A$22,0))="N/A","No","Yes"))</f>
        <v/>
      </c>
      <c r="G69" s="64" t="str">
        <f>IF(INDEX('Disrupt-DIH'!$B$8:$B$22,MATCH($B69,'Disrupt-DIH'!$A$8:$A$22,0))="","",IF(INDEX('Disrupt-DIH'!F$8:F$22,MATCH($B69,'Disrupt-DIH'!$A$8:$A$22,0))="N/A","No","Yes"))</f>
        <v/>
      </c>
      <c r="H69" s="64" t="str">
        <f t="shared" si="0"/>
        <v/>
      </c>
      <c r="I69" s="50">
        <v>2</v>
      </c>
      <c r="J69" s="52" t="str">
        <f>IF(INDEX('Detail-SR'!$B$8:$B$27,MATCH(I69,'Detail-SR'!$A$8:$A$27,0))="","",IF(INDEX('Detail-SR'!$E$8:$E$27,MATCH(I69,'Detail-SR'!$A$8:$A$27,0))=H69,INDEX('Detail-SR'!$B$8:$B$27,MATCH(I69,'Detail-SR'!$A$8:$A$27,0)),""))</f>
        <v/>
      </c>
      <c r="K69" s="33"/>
      <c r="L69" s="50">
        <f t="shared" si="1"/>
        <v>0</v>
      </c>
      <c r="M69" s="50" t="str">
        <f t="shared" si="2"/>
        <v>D2a</v>
      </c>
    </row>
    <row r="70" spans="1:13" x14ac:dyDescent="0.25">
      <c r="A70" s="50">
        <v>63</v>
      </c>
      <c r="B70" s="50" t="s">
        <v>225</v>
      </c>
      <c r="C70" s="52" t="str">
        <f>IF(H70="","",IF(INDEX('Disrupt-DIH'!$B$8:$B$22,MATCH(B70,'Disrupt-DIH'!$A$8:$A$22,0))="","",INDEX('Disrupt-DIH'!$B$8:$B$22,MATCH(B70,'Disrupt-DIH'!$A$8:$A$22,0))))</f>
        <v/>
      </c>
      <c r="D70" s="64" t="s">
        <v>37</v>
      </c>
      <c r="E70" s="64" t="str">
        <f>IF(INDEX('Disrupt-DIH'!$B$8:$B$22,MATCH($B70,'Disrupt-DIH'!$A$8:$A$22,0))="","",IF(INDEX('Disrupt-DIH'!D$8:D$22,MATCH($B70,'Disrupt-DIH'!$A$8:$A$22,0))="N/A","No","Yes"))</f>
        <v/>
      </c>
      <c r="F70" s="64" t="str">
        <f>IF(INDEX('Disrupt-DIH'!$B$8:$B$22,MATCH($B70,'Disrupt-DIH'!$A$8:$A$22,0))="","",IF(INDEX('Disrupt-DIH'!E$8:E$22,MATCH($B70,'Disrupt-DIH'!$A$8:$A$22,0))="N/A","No","Yes"))</f>
        <v/>
      </c>
      <c r="G70" s="64" t="str">
        <f>IF(INDEX('Disrupt-DIH'!$B$8:$B$22,MATCH($B70,'Disrupt-DIH'!$A$8:$A$22,0))="","",IF(INDEX('Disrupt-DIH'!F$8:F$22,MATCH($B70,'Disrupt-DIH'!$A$8:$A$22,0))="N/A","No","Yes"))</f>
        <v/>
      </c>
      <c r="H70" s="64" t="str">
        <f t="shared" si="0"/>
        <v/>
      </c>
      <c r="I70" s="50">
        <v>3</v>
      </c>
      <c r="J70" s="52" t="str">
        <f>IF(INDEX('Detail-SR'!$B$8:$B$27,MATCH(I70,'Detail-SR'!$A$8:$A$27,0))="","",IF(INDEX('Detail-SR'!$E$8:$E$27,MATCH(I70,'Detail-SR'!$A$8:$A$27,0))=H70,INDEX('Detail-SR'!$B$8:$B$27,MATCH(I70,'Detail-SR'!$A$8:$A$27,0)),""))</f>
        <v/>
      </c>
      <c r="K70" s="33"/>
      <c r="L70" s="50">
        <f t="shared" si="1"/>
        <v>0</v>
      </c>
      <c r="M70" s="50" t="str">
        <f t="shared" si="2"/>
        <v>D2a</v>
      </c>
    </row>
    <row r="71" spans="1:13" x14ac:dyDescent="0.25">
      <c r="A71" s="50">
        <v>64</v>
      </c>
      <c r="B71" s="50" t="s">
        <v>225</v>
      </c>
      <c r="C71" s="52" t="str">
        <f>IF(H71="","",IF(INDEX('Disrupt-DIH'!$B$8:$B$22,MATCH(B71,'Disrupt-DIH'!$A$8:$A$22,0))="","",INDEX('Disrupt-DIH'!$B$8:$B$22,MATCH(B71,'Disrupt-DIH'!$A$8:$A$22,0))))</f>
        <v/>
      </c>
      <c r="D71" s="64" t="s">
        <v>37</v>
      </c>
      <c r="E71" s="64" t="str">
        <f>IF(INDEX('Disrupt-DIH'!$B$8:$B$22,MATCH($B71,'Disrupt-DIH'!$A$8:$A$22,0))="","",IF(INDEX('Disrupt-DIH'!D$8:D$22,MATCH($B71,'Disrupt-DIH'!$A$8:$A$22,0))="N/A","No","Yes"))</f>
        <v/>
      </c>
      <c r="F71" s="64" t="str">
        <f>IF(INDEX('Disrupt-DIH'!$B$8:$B$22,MATCH($B71,'Disrupt-DIH'!$A$8:$A$22,0))="","",IF(INDEX('Disrupt-DIH'!E$8:E$22,MATCH($B71,'Disrupt-DIH'!$A$8:$A$22,0))="N/A","No","Yes"))</f>
        <v/>
      </c>
      <c r="G71" s="64" t="str">
        <f>IF(INDEX('Disrupt-DIH'!$B$8:$B$22,MATCH($B71,'Disrupt-DIH'!$A$8:$A$22,0))="","",IF(INDEX('Disrupt-DIH'!F$8:F$22,MATCH($B71,'Disrupt-DIH'!$A$8:$A$22,0))="N/A","No","Yes"))</f>
        <v/>
      </c>
      <c r="H71" s="64" t="str">
        <f t="shared" si="0"/>
        <v/>
      </c>
      <c r="I71" s="50">
        <v>4</v>
      </c>
      <c r="J71" s="52" t="str">
        <f>IF(INDEX('Detail-SR'!$B$8:$B$27,MATCH(I71,'Detail-SR'!$A$8:$A$27,0))="","",IF(INDEX('Detail-SR'!$E$8:$E$27,MATCH(I71,'Detail-SR'!$A$8:$A$27,0))=H71,INDEX('Detail-SR'!$B$8:$B$27,MATCH(I71,'Detail-SR'!$A$8:$A$27,0)),""))</f>
        <v/>
      </c>
      <c r="K71" s="33"/>
      <c r="L71" s="50">
        <f t="shared" si="1"/>
        <v>0</v>
      </c>
      <c r="M71" s="50" t="str">
        <f t="shared" si="2"/>
        <v>D2a</v>
      </c>
    </row>
    <row r="72" spans="1:13" x14ac:dyDescent="0.25">
      <c r="A72" s="50">
        <v>65</v>
      </c>
      <c r="B72" s="50" t="s">
        <v>225</v>
      </c>
      <c r="C72" s="52" t="str">
        <f>IF(H72="","",IF(INDEX('Disrupt-DIH'!$B$8:$B$22,MATCH(B72,'Disrupt-DIH'!$A$8:$A$22,0))="","",INDEX('Disrupt-DIH'!$B$8:$B$22,MATCH(B72,'Disrupt-DIH'!$A$8:$A$22,0))))</f>
        <v/>
      </c>
      <c r="D72" s="64" t="s">
        <v>37</v>
      </c>
      <c r="E72" s="64" t="str">
        <f>IF(INDEX('Disrupt-DIH'!$B$8:$B$22,MATCH($B72,'Disrupt-DIH'!$A$8:$A$22,0))="","",IF(INDEX('Disrupt-DIH'!D$8:D$22,MATCH($B72,'Disrupt-DIH'!$A$8:$A$22,0))="N/A","No","Yes"))</f>
        <v/>
      </c>
      <c r="F72" s="64" t="str">
        <f>IF(INDEX('Disrupt-DIH'!$B$8:$B$22,MATCH($B72,'Disrupt-DIH'!$A$8:$A$22,0))="","",IF(INDEX('Disrupt-DIH'!E$8:E$22,MATCH($B72,'Disrupt-DIH'!$A$8:$A$22,0))="N/A","No","Yes"))</f>
        <v/>
      </c>
      <c r="G72" s="64" t="str">
        <f>IF(INDEX('Disrupt-DIH'!$B$8:$B$22,MATCH($B72,'Disrupt-DIH'!$A$8:$A$22,0))="","",IF(INDEX('Disrupt-DIH'!F$8:F$22,MATCH($B72,'Disrupt-DIH'!$A$8:$A$22,0))="N/A","No","Yes"))</f>
        <v/>
      </c>
      <c r="H72" s="64" t="str">
        <f t="shared" si="0"/>
        <v/>
      </c>
      <c r="I72" s="50">
        <v>5</v>
      </c>
      <c r="J72" s="52" t="str">
        <f>IF(INDEX('Detail-SR'!$B$8:$B$27,MATCH(I72,'Detail-SR'!$A$8:$A$27,0))="","",IF(INDEX('Detail-SR'!$E$8:$E$27,MATCH(I72,'Detail-SR'!$A$8:$A$27,0))=H72,INDEX('Detail-SR'!$B$8:$B$27,MATCH(I72,'Detail-SR'!$A$8:$A$27,0)),""))</f>
        <v/>
      </c>
      <c r="K72" s="33"/>
      <c r="L72" s="50">
        <f t="shared" si="1"/>
        <v>0</v>
      </c>
      <c r="M72" s="50" t="str">
        <f t="shared" si="2"/>
        <v>D2a</v>
      </c>
    </row>
    <row r="73" spans="1:13" x14ac:dyDescent="0.25">
      <c r="A73" s="50">
        <v>66</v>
      </c>
      <c r="B73" s="50" t="s">
        <v>225</v>
      </c>
      <c r="C73" s="52" t="str">
        <f>IF(H73="","",IF(INDEX('Disrupt-DIH'!$B$8:$B$22,MATCH(B73,'Disrupt-DIH'!$A$8:$A$22,0))="","",INDEX('Disrupt-DIH'!$B$8:$B$22,MATCH(B73,'Disrupt-DIH'!$A$8:$A$22,0))))</f>
        <v/>
      </c>
      <c r="D73" s="64" t="s">
        <v>37</v>
      </c>
      <c r="E73" s="64" t="str">
        <f>IF(INDEX('Disrupt-DIH'!$B$8:$B$22,MATCH($B73,'Disrupt-DIH'!$A$8:$A$22,0))="","",IF(INDEX('Disrupt-DIH'!D$8:D$22,MATCH($B73,'Disrupt-DIH'!$A$8:$A$22,0))="N/A","No","Yes"))</f>
        <v/>
      </c>
      <c r="F73" s="64" t="str">
        <f>IF(INDEX('Disrupt-DIH'!$B$8:$B$22,MATCH($B73,'Disrupt-DIH'!$A$8:$A$22,0))="","",IF(INDEX('Disrupt-DIH'!E$8:E$22,MATCH($B73,'Disrupt-DIH'!$A$8:$A$22,0))="N/A","No","Yes"))</f>
        <v/>
      </c>
      <c r="G73" s="64" t="str">
        <f>IF(INDEX('Disrupt-DIH'!$B$8:$B$22,MATCH($B73,'Disrupt-DIH'!$A$8:$A$22,0))="","",IF(INDEX('Disrupt-DIH'!F$8:F$22,MATCH($B73,'Disrupt-DIH'!$A$8:$A$22,0))="N/A","No","Yes"))</f>
        <v/>
      </c>
      <c r="H73" s="64" t="str">
        <f t="shared" ref="H73:H136" si="3">IF(AND(D73="Electricity",E73="Yes"),"Electricity",IF(AND(D73="Natural Gas",F73="Yes"),"Natural Gas",IF(AND(D73="Water",G73="Yes"),"Water","")))</f>
        <v/>
      </c>
      <c r="I73" s="50">
        <v>6</v>
      </c>
      <c r="J73" s="52" t="str">
        <f>IF(INDEX('Detail-SR'!$B$8:$B$27,MATCH(I73,'Detail-SR'!$A$8:$A$27,0))="","",IF(INDEX('Detail-SR'!$E$8:$E$27,MATCH(I73,'Detail-SR'!$A$8:$A$27,0))=H73,INDEX('Detail-SR'!$B$8:$B$27,MATCH(I73,'Detail-SR'!$A$8:$A$27,0)),""))</f>
        <v/>
      </c>
      <c r="K73" s="33"/>
      <c r="L73" s="50">
        <f t="shared" ref="L73:L136" si="4">IF(J73="",0,IF(K73="Yes",0,0.8))</f>
        <v>0</v>
      </c>
      <c r="M73" s="50" t="str">
        <f t="shared" ref="M73:M136" si="5">B73&amp;(IF(D73="Electricity","a",IF(D73="Natural Gas","b","c")))</f>
        <v>D2a</v>
      </c>
    </row>
    <row r="74" spans="1:13" x14ac:dyDescent="0.25">
      <c r="A74" s="50">
        <v>67</v>
      </c>
      <c r="B74" s="50" t="s">
        <v>225</v>
      </c>
      <c r="C74" s="52" t="str">
        <f>IF(H74="","",IF(INDEX('Disrupt-DIH'!$B$8:$B$22,MATCH(B74,'Disrupt-DIH'!$A$8:$A$22,0))="","",INDEX('Disrupt-DIH'!$B$8:$B$22,MATCH(B74,'Disrupt-DIH'!$A$8:$A$22,0))))</f>
        <v/>
      </c>
      <c r="D74" s="64" t="s">
        <v>37</v>
      </c>
      <c r="E74" s="64" t="str">
        <f>IF(INDEX('Disrupt-DIH'!$B$8:$B$22,MATCH($B74,'Disrupt-DIH'!$A$8:$A$22,0))="","",IF(INDEX('Disrupt-DIH'!D$8:D$22,MATCH($B74,'Disrupt-DIH'!$A$8:$A$22,0))="N/A","No","Yes"))</f>
        <v/>
      </c>
      <c r="F74" s="64" t="str">
        <f>IF(INDEX('Disrupt-DIH'!$B$8:$B$22,MATCH($B74,'Disrupt-DIH'!$A$8:$A$22,0))="","",IF(INDEX('Disrupt-DIH'!E$8:E$22,MATCH($B74,'Disrupt-DIH'!$A$8:$A$22,0))="N/A","No","Yes"))</f>
        <v/>
      </c>
      <c r="G74" s="64" t="str">
        <f>IF(INDEX('Disrupt-DIH'!$B$8:$B$22,MATCH($B74,'Disrupt-DIH'!$A$8:$A$22,0))="","",IF(INDEX('Disrupt-DIH'!F$8:F$22,MATCH($B74,'Disrupt-DIH'!$A$8:$A$22,0))="N/A","No","Yes"))</f>
        <v/>
      </c>
      <c r="H74" s="64" t="str">
        <f t="shared" si="3"/>
        <v/>
      </c>
      <c r="I74" s="50">
        <v>7</v>
      </c>
      <c r="J74" s="52" t="str">
        <f>IF(INDEX('Detail-SR'!$B$8:$B$27,MATCH(I74,'Detail-SR'!$A$8:$A$27,0))="","",IF(INDEX('Detail-SR'!$E$8:$E$27,MATCH(I74,'Detail-SR'!$A$8:$A$27,0))=H74,INDEX('Detail-SR'!$B$8:$B$27,MATCH(I74,'Detail-SR'!$A$8:$A$27,0)),""))</f>
        <v/>
      </c>
      <c r="K74" s="33"/>
      <c r="L74" s="50">
        <f t="shared" si="4"/>
        <v>0</v>
      </c>
      <c r="M74" s="50" t="str">
        <f t="shared" si="5"/>
        <v>D2a</v>
      </c>
    </row>
    <row r="75" spans="1:13" x14ac:dyDescent="0.25">
      <c r="A75" s="50">
        <v>68</v>
      </c>
      <c r="B75" s="50" t="s">
        <v>225</v>
      </c>
      <c r="C75" s="52" t="str">
        <f>IF(H75="","",IF(INDEX('Disrupt-DIH'!$B$8:$B$22,MATCH(B75,'Disrupt-DIH'!$A$8:$A$22,0))="","",INDEX('Disrupt-DIH'!$B$8:$B$22,MATCH(B75,'Disrupt-DIH'!$A$8:$A$22,0))))</f>
        <v/>
      </c>
      <c r="D75" s="64" t="s">
        <v>37</v>
      </c>
      <c r="E75" s="64" t="str">
        <f>IF(INDEX('Disrupt-DIH'!$B$8:$B$22,MATCH($B75,'Disrupt-DIH'!$A$8:$A$22,0))="","",IF(INDEX('Disrupt-DIH'!D$8:D$22,MATCH($B75,'Disrupt-DIH'!$A$8:$A$22,0))="N/A","No","Yes"))</f>
        <v/>
      </c>
      <c r="F75" s="64" t="str">
        <f>IF(INDEX('Disrupt-DIH'!$B$8:$B$22,MATCH($B75,'Disrupt-DIH'!$A$8:$A$22,0))="","",IF(INDEX('Disrupt-DIH'!E$8:E$22,MATCH($B75,'Disrupt-DIH'!$A$8:$A$22,0))="N/A","No","Yes"))</f>
        <v/>
      </c>
      <c r="G75" s="64" t="str">
        <f>IF(INDEX('Disrupt-DIH'!$B$8:$B$22,MATCH($B75,'Disrupt-DIH'!$A$8:$A$22,0))="","",IF(INDEX('Disrupt-DIH'!F$8:F$22,MATCH($B75,'Disrupt-DIH'!$A$8:$A$22,0))="N/A","No","Yes"))</f>
        <v/>
      </c>
      <c r="H75" s="64" t="str">
        <f t="shared" si="3"/>
        <v/>
      </c>
      <c r="I75" s="50">
        <v>8</v>
      </c>
      <c r="J75" s="52" t="str">
        <f>IF(INDEX('Detail-SR'!$B$8:$B$27,MATCH(I75,'Detail-SR'!$A$8:$A$27,0))="","",IF(INDEX('Detail-SR'!$E$8:$E$27,MATCH(I75,'Detail-SR'!$A$8:$A$27,0))=H75,INDEX('Detail-SR'!$B$8:$B$27,MATCH(I75,'Detail-SR'!$A$8:$A$27,0)),""))</f>
        <v/>
      </c>
      <c r="K75" s="33"/>
      <c r="L75" s="50">
        <f t="shared" si="4"/>
        <v>0</v>
      </c>
      <c r="M75" s="50" t="str">
        <f t="shared" si="5"/>
        <v>D2a</v>
      </c>
    </row>
    <row r="76" spans="1:13" x14ac:dyDescent="0.25">
      <c r="A76" s="50">
        <v>69</v>
      </c>
      <c r="B76" s="50" t="s">
        <v>225</v>
      </c>
      <c r="C76" s="52" t="str">
        <f>IF(H76="","",IF(INDEX('Disrupt-DIH'!$B$8:$B$22,MATCH(B76,'Disrupt-DIH'!$A$8:$A$22,0))="","",INDEX('Disrupt-DIH'!$B$8:$B$22,MATCH(B76,'Disrupt-DIH'!$A$8:$A$22,0))))</f>
        <v/>
      </c>
      <c r="D76" s="64" t="s">
        <v>37</v>
      </c>
      <c r="E76" s="64" t="str">
        <f>IF(INDEX('Disrupt-DIH'!$B$8:$B$22,MATCH($B76,'Disrupt-DIH'!$A$8:$A$22,0))="","",IF(INDEX('Disrupt-DIH'!D$8:D$22,MATCH($B76,'Disrupt-DIH'!$A$8:$A$22,0))="N/A","No","Yes"))</f>
        <v/>
      </c>
      <c r="F76" s="64" t="str">
        <f>IF(INDEX('Disrupt-DIH'!$B$8:$B$22,MATCH($B76,'Disrupt-DIH'!$A$8:$A$22,0))="","",IF(INDEX('Disrupt-DIH'!E$8:E$22,MATCH($B76,'Disrupt-DIH'!$A$8:$A$22,0))="N/A","No","Yes"))</f>
        <v/>
      </c>
      <c r="G76" s="64" t="str">
        <f>IF(INDEX('Disrupt-DIH'!$B$8:$B$22,MATCH($B76,'Disrupt-DIH'!$A$8:$A$22,0))="","",IF(INDEX('Disrupt-DIH'!F$8:F$22,MATCH($B76,'Disrupt-DIH'!$A$8:$A$22,0))="N/A","No","Yes"))</f>
        <v/>
      </c>
      <c r="H76" s="64" t="str">
        <f t="shared" si="3"/>
        <v/>
      </c>
      <c r="I76" s="50">
        <v>9</v>
      </c>
      <c r="J76" s="52" t="str">
        <f>IF(INDEX('Detail-SR'!$B$8:$B$27,MATCH(I76,'Detail-SR'!$A$8:$A$27,0))="","",IF(INDEX('Detail-SR'!$E$8:$E$27,MATCH(I76,'Detail-SR'!$A$8:$A$27,0))=H76,INDEX('Detail-SR'!$B$8:$B$27,MATCH(I76,'Detail-SR'!$A$8:$A$27,0)),""))</f>
        <v/>
      </c>
      <c r="K76" s="33"/>
      <c r="L76" s="50">
        <f t="shared" si="4"/>
        <v>0</v>
      </c>
      <c r="M76" s="50" t="str">
        <f t="shared" si="5"/>
        <v>D2a</v>
      </c>
    </row>
    <row r="77" spans="1:13" x14ac:dyDescent="0.25">
      <c r="A77" s="50">
        <v>70</v>
      </c>
      <c r="B77" s="50" t="s">
        <v>225</v>
      </c>
      <c r="C77" s="52" t="str">
        <f>IF(H77="","",IF(INDEX('Disrupt-DIH'!$B$8:$B$22,MATCH(B77,'Disrupt-DIH'!$A$8:$A$22,0))="","",INDEX('Disrupt-DIH'!$B$8:$B$22,MATCH(B77,'Disrupt-DIH'!$A$8:$A$22,0))))</f>
        <v/>
      </c>
      <c r="D77" s="64" t="s">
        <v>37</v>
      </c>
      <c r="E77" s="64" t="str">
        <f>IF(INDEX('Disrupt-DIH'!$B$8:$B$22,MATCH($B77,'Disrupt-DIH'!$A$8:$A$22,0))="","",IF(INDEX('Disrupt-DIH'!D$8:D$22,MATCH($B77,'Disrupt-DIH'!$A$8:$A$22,0))="N/A","No","Yes"))</f>
        <v/>
      </c>
      <c r="F77" s="64" t="str">
        <f>IF(INDEX('Disrupt-DIH'!$B$8:$B$22,MATCH($B77,'Disrupt-DIH'!$A$8:$A$22,0))="","",IF(INDEX('Disrupt-DIH'!E$8:E$22,MATCH($B77,'Disrupt-DIH'!$A$8:$A$22,0))="N/A","No","Yes"))</f>
        <v/>
      </c>
      <c r="G77" s="64" t="str">
        <f>IF(INDEX('Disrupt-DIH'!$B$8:$B$22,MATCH($B77,'Disrupt-DIH'!$A$8:$A$22,0))="","",IF(INDEX('Disrupt-DIH'!F$8:F$22,MATCH($B77,'Disrupt-DIH'!$A$8:$A$22,0))="N/A","No","Yes"))</f>
        <v/>
      </c>
      <c r="H77" s="64" t="str">
        <f t="shared" si="3"/>
        <v/>
      </c>
      <c r="I77" s="50">
        <v>10</v>
      </c>
      <c r="J77" s="52" t="str">
        <f>IF(INDEX('Detail-SR'!$B$8:$B$27,MATCH(I77,'Detail-SR'!$A$8:$A$27,0))="","",IF(INDEX('Detail-SR'!$E$8:$E$27,MATCH(I77,'Detail-SR'!$A$8:$A$27,0))=H77,INDEX('Detail-SR'!$B$8:$B$27,MATCH(I77,'Detail-SR'!$A$8:$A$27,0)),""))</f>
        <v/>
      </c>
      <c r="K77" s="33"/>
      <c r="L77" s="50">
        <f t="shared" si="4"/>
        <v>0</v>
      </c>
      <c r="M77" s="50" t="str">
        <f t="shared" si="5"/>
        <v>D2a</v>
      </c>
    </row>
    <row r="78" spans="1:13" x14ac:dyDescent="0.25">
      <c r="A78" s="50">
        <v>71</v>
      </c>
      <c r="B78" s="50" t="s">
        <v>225</v>
      </c>
      <c r="C78" s="52" t="str">
        <f>IF(H78="","",IF(INDEX('Disrupt-DIH'!$B$8:$B$22,MATCH(B78,'Disrupt-DIH'!$A$8:$A$22,0))="","",INDEX('Disrupt-DIH'!$B$8:$B$22,MATCH(B78,'Disrupt-DIH'!$A$8:$A$22,0))))</f>
        <v/>
      </c>
      <c r="D78" s="64" t="s">
        <v>37</v>
      </c>
      <c r="E78" s="64" t="str">
        <f>IF(INDEX('Disrupt-DIH'!$B$8:$B$22,MATCH($B78,'Disrupt-DIH'!$A$8:$A$22,0))="","",IF(INDEX('Disrupt-DIH'!D$8:D$22,MATCH($B78,'Disrupt-DIH'!$A$8:$A$22,0))="N/A","No","Yes"))</f>
        <v/>
      </c>
      <c r="F78" s="64" t="str">
        <f>IF(INDEX('Disrupt-DIH'!$B$8:$B$22,MATCH($B78,'Disrupt-DIH'!$A$8:$A$22,0))="","",IF(INDEX('Disrupt-DIH'!E$8:E$22,MATCH($B78,'Disrupt-DIH'!$A$8:$A$22,0))="N/A","No","Yes"))</f>
        <v/>
      </c>
      <c r="G78" s="64" t="str">
        <f>IF(INDEX('Disrupt-DIH'!$B$8:$B$22,MATCH($B78,'Disrupt-DIH'!$A$8:$A$22,0))="","",IF(INDEX('Disrupt-DIH'!F$8:F$22,MATCH($B78,'Disrupt-DIH'!$A$8:$A$22,0))="N/A","No","Yes"))</f>
        <v/>
      </c>
      <c r="H78" s="64" t="str">
        <f t="shared" si="3"/>
        <v/>
      </c>
      <c r="I78" s="50">
        <v>11</v>
      </c>
      <c r="J78" s="52" t="str">
        <f>IF(INDEX('Detail-SR'!$B$8:$B$27,MATCH(I78,'Detail-SR'!$A$8:$A$27,0))="","",IF(INDEX('Detail-SR'!$E$8:$E$27,MATCH(I78,'Detail-SR'!$A$8:$A$27,0))=H78,INDEX('Detail-SR'!$B$8:$B$27,MATCH(I78,'Detail-SR'!$A$8:$A$27,0)),""))</f>
        <v/>
      </c>
      <c r="K78" s="33"/>
      <c r="L78" s="50">
        <f t="shared" si="4"/>
        <v>0</v>
      </c>
      <c r="M78" s="50" t="str">
        <f t="shared" si="5"/>
        <v>D2a</v>
      </c>
    </row>
    <row r="79" spans="1:13" x14ac:dyDescent="0.25">
      <c r="A79" s="50">
        <v>72</v>
      </c>
      <c r="B79" s="50" t="s">
        <v>225</v>
      </c>
      <c r="C79" s="52" t="str">
        <f>IF(H79="","",IF(INDEX('Disrupt-DIH'!$B$8:$B$22,MATCH(B79,'Disrupt-DIH'!$A$8:$A$22,0))="","",INDEX('Disrupt-DIH'!$B$8:$B$22,MATCH(B79,'Disrupt-DIH'!$A$8:$A$22,0))))</f>
        <v/>
      </c>
      <c r="D79" s="64" t="s">
        <v>37</v>
      </c>
      <c r="E79" s="64" t="str">
        <f>IF(INDEX('Disrupt-DIH'!$B$8:$B$22,MATCH($B79,'Disrupt-DIH'!$A$8:$A$22,0))="","",IF(INDEX('Disrupt-DIH'!D$8:D$22,MATCH($B79,'Disrupt-DIH'!$A$8:$A$22,0))="N/A","No","Yes"))</f>
        <v/>
      </c>
      <c r="F79" s="64" t="str">
        <f>IF(INDEX('Disrupt-DIH'!$B$8:$B$22,MATCH($B79,'Disrupt-DIH'!$A$8:$A$22,0))="","",IF(INDEX('Disrupt-DIH'!E$8:E$22,MATCH($B79,'Disrupt-DIH'!$A$8:$A$22,0))="N/A","No","Yes"))</f>
        <v/>
      </c>
      <c r="G79" s="64" t="str">
        <f>IF(INDEX('Disrupt-DIH'!$B$8:$B$22,MATCH($B79,'Disrupt-DIH'!$A$8:$A$22,0))="","",IF(INDEX('Disrupt-DIH'!F$8:F$22,MATCH($B79,'Disrupt-DIH'!$A$8:$A$22,0))="N/A","No","Yes"))</f>
        <v/>
      </c>
      <c r="H79" s="64" t="str">
        <f t="shared" si="3"/>
        <v/>
      </c>
      <c r="I79" s="50">
        <v>12</v>
      </c>
      <c r="J79" s="52" t="str">
        <f>IF(INDEX('Detail-SR'!$B$8:$B$27,MATCH(I79,'Detail-SR'!$A$8:$A$27,0))="","",IF(INDEX('Detail-SR'!$E$8:$E$27,MATCH(I79,'Detail-SR'!$A$8:$A$27,0))=H79,INDEX('Detail-SR'!$B$8:$B$27,MATCH(I79,'Detail-SR'!$A$8:$A$27,0)),""))</f>
        <v/>
      </c>
      <c r="K79" s="33"/>
      <c r="L79" s="50">
        <f t="shared" si="4"/>
        <v>0</v>
      </c>
      <c r="M79" s="50" t="str">
        <f t="shared" si="5"/>
        <v>D2a</v>
      </c>
    </row>
    <row r="80" spans="1:13" x14ac:dyDescent="0.25">
      <c r="A80" s="50">
        <v>73</v>
      </c>
      <c r="B80" s="50" t="s">
        <v>225</v>
      </c>
      <c r="C80" s="52" t="str">
        <f>IF(H80="","",IF(INDEX('Disrupt-DIH'!$B$8:$B$22,MATCH(B80,'Disrupt-DIH'!$A$8:$A$22,0))="","",INDEX('Disrupt-DIH'!$B$8:$B$22,MATCH(B80,'Disrupt-DIH'!$A$8:$A$22,0))))</f>
        <v/>
      </c>
      <c r="D80" s="64" t="s">
        <v>37</v>
      </c>
      <c r="E80" s="64" t="str">
        <f>IF(INDEX('Disrupt-DIH'!$B$8:$B$22,MATCH($B80,'Disrupt-DIH'!$A$8:$A$22,0))="","",IF(INDEX('Disrupt-DIH'!D$8:D$22,MATCH($B80,'Disrupt-DIH'!$A$8:$A$22,0))="N/A","No","Yes"))</f>
        <v/>
      </c>
      <c r="F80" s="64" t="str">
        <f>IF(INDEX('Disrupt-DIH'!$B$8:$B$22,MATCH($B80,'Disrupt-DIH'!$A$8:$A$22,0))="","",IF(INDEX('Disrupt-DIH'!E$8:E$22,MATCH($B80,'Disrupt-DIH'!$A$8:$A$22,0))="N/A","No","Yes"))</f>
        <v/>
      </c>
      <c r="G80" s="64" t="str">
        <f>IF(INDEX('Disrupt-DIH'!$B$8:$B$22,MATCH($B80,'Disrupt-DIH'!$A$8:$A$22,0))="","",IF(INDEX('Disrupt-DIH'!F$8:F$22,MATCH($B80,'Disrupt-DIH'!$A$8:$A$22,0))="N/A","No","Yes"))</f>
        <v/>
      </c>
      <c r="H80" s="64" t="str">
        <f t="shared" si="3"/>
        <v/>
      </c>
      <c r="I80" s="50">
        <v>13</v>
      </c>
      <c r="J80" s="52" t="str">
        <f>IF(INDEX('Detail-SR'!$B$8:$B$27,MATCH(I80,'Detail-SR'!$A$8:$A$27,0))="","",IF(INDEX('Detail-SR'!$E$8:$E$27,MATCH(I80,'Detail-SR'!$A$8:$A$27,0))=H80,INDEX('Detail-SR'!$B$8:$B$27,MATCH(I80,'Detail-SR'!$A$8:$A$27,0)),""))</f>
        <v/>
      </c>
      <c r="K80" s="33"/>
      <c r="L80" s="50">
        <f t="shared" si="4"/>
        <v>0</v>
      </c>
      <c r="M80" s="50" t="str">
        <f t="shared" si="5"/>
        <v>D2a</v>
      </c>
    </row>
    <row r="81" spans="1:13" x14ac:dyDescent="0.25">
      <c r="A81" s="50">
        <v>74</v>
      </c>
      <c r="B81" s="50" t="s">
        <v>225</v>
      </c>
      <c r="C81" s="52" t="str">
        <f>IF(H81="","",IF(INDEX('Disrupt-DIH'!$B$8:$B$22,MATCH(B81,'Disrupt-DIH'!$A$8:$A$22,0))="","",INDEX('Disrupt-DIH'!$B$8:$B$22,MATCH(B81,'Disrupt-DIH'!$A$8:$A$22,0))))</f>
        <v/>
      </c>
      <c r="D81" s="64" t="s">
        <v>37</v>
      </c>
      <c r="E81" s="64" t="str">
        <f>IF(INDEX('Disrupt-DIH'!$B$8:$B$22,MATCH($B81,'Disrupt-DIH'!$A$8:$A$22,0))="","",IF(INDEX('Disrupt-DIH'!D$8:D$22,MATCH($B81,'Disrupt-DIH'!$A$8:$A$22,0))="N/A","No","Yes"))</f>
        <v/>
      </c>
      <c r="F81" s="64" t="str">
        <f>IF(INDEX('Disrupt-DIH'!$B$8:$B$22,MATCH($B81,'Disrupt-DIH'!$A$8:$A$22,0))="","",IF(INDEX('Disrupt-DIH'!E$8:E$22,MATCH($B81,'Disrupt-DIH'!$A$8:$A$22,0))="N/A","No","Yes"))</f>
        <v/>
      </c>
      <c r="G81" s="64" t="str">
        <f>IF(INDEX('Disrupt-DIH'!$B$8:$B$22,MATCH($B81,'Disrupt-DIH'!$A$8:$A$22,0))="","",IF(INDEX('Disrupt-DIH'!F$8:F$22,MATCH($B81,'Disrupt-DIH'!$A$8:$A$22,0))="N/A","No","Yes"))</f>
        <v/>
      </c>
      <c r="H81" s="64" t="str">
        <f t="shared" si="3"/>
        <v/>
      </c>
      <c r="I81" s="50">
        <v>14</v>
      </c>
      <c r="J81" s="52" t="str">
        <f>IF(INDEX('Detail-SR'!$B$8:$B$27,MATCH(I81,'Detail-SR'!$A$8:$A$27,0))="","",IF(INDEX('Detail-SR'!$E$8:$E$27,MATCH(I81,'Detail-SR'!$A$8:$A$27,0))=H81,INDEX('Detail-SR'!$B$8:$B$27,MATCH(I81,'Detail-SR'!$A$8:$A$27,0)),""))</f>
        <v/>
      </c>
      <c r="K81" s="33"/>
      <c r="L81" s="50">
        <f t="shared" si="4"/>
        <v>0</v>
      </c>
      <c r="M81" s="50" t="str">
        <f t="shared" si="5"/>
        <v>D2a</v>
      </c>
    </row>
    <row r="82" spans="1:13" x14ac:dyDescent="0.25">
      <c r="A82" s="50">
        <v>75</v>
      </c>
      <c r="B82" s="50" t="s">
        <v>225</v>
      </c>
      <c r="C82" s="52" t="str">
        <f>IF(H82="","",IF(INDEX('Disrupt-DIH'!$B$8:$B$22,MATCH(B82,'Disrupt-DIH'!$A$8:$A$22,0))="","",INDEX('Disrupt-DIH'!$B$8:$B$22,MATCH(B82,'Disrupt-DIH'!$A$8:$A$22,0))))</f>
        <v/>
      </c>
      <c r="D82" s="64" t="s">
        <v>37</v>
      </c>
      <c r="E82" s="64" t="str">
        <f>IF(INDEX('Disrupt-DIH'!$B$8:$B$22,MATCH($B82,'Disrupt-DIH'!$A$8:$A$22,0))="","",IF(INDEX('Disrupt-DIH'!D$8:D$22,MATCH($B82,'Disrupt-DIH'!$A$8:$A$22,0))="N/A","No","Yes"))</f>
        <v/>
      </c>
      <c r="F82" s="64" t="str">
        <f>IF(INDEX('Disrupt-DIH'!$B$8:$B$22,MATCH($B82,'Disrupt-DIH'!$A$8:$A$22,0))="","",IF(INDEX('Disrupt-DIH'!E$8:E$22,MATCH($B82,'Disrupt-DIH'!$A$8:$A$22,0))="N/A","No","Yes"))</f>
        <v/>
      </c>
      <c r="G82" s="64" t="str">
        <f>IF(INDEX('Disrupt-DIH'!$B$8:$B$22,MATCH($B82,'Disrupt-DIH'!$A$8:$A$22,0))="","",IF(INDEX('Disrupt-DIH'!F$8:F$22,MATCH($B82,'Disrupt-DIH'!$A$8:$A$22,0))="N/A","No","Yes"))</f>
        <v/>
      </c>
      <c r="H82" s="64" t="str">
        <f t="shared" si="3"/>
        <v/>
      </c>
      <c r="I82" s="50">
        <v>15</v>
      </c>
      <c r="J82" s="52" t="str">
        <f>IF(INDEX('Detail-SR'!$B$8:$B$27,MATCH(I82,'Detail-SR'!$A$8:$A$27,0))="","",IF(INDEX('Detail-SR'!$E$8:$E$27,MATCH(I82,'Detail-SR'!$A$8:$A$27,0))=H82,INDEX('Detail-SR'!$B$8:$B$27,MATCH(I82,'Detail-SR'!$A$8:$A$27,0)),""))</f>
        <v/>
      </c>
      <c r="K82" s="33"/>
      <c r="L82" s="50">
        <f t="shared" si="4"/>
        <v>0</v>
      </c>
      <c r="M82" s="50" t="str">
        <f t="shared" si="5"/>
        <v>D2a</v>
      </c>
    </row>
    <row r="83" spans="1:13" x14ac:dyDescent="0.25">
      <c r="A83" s="50">
        <v>76</v>
      </c>
      <c r="B83" s="50" t="s">
        <v>225</v>
      </c>
      <c r="C83" s="52" t="str">
        <f>IF(H83="","",IF(INDEX('Disrupt-DIH'!$B$8:$B$22,MATCH(B83,'Disrupt-DIH'!$A$8:$A$22,0))="","",INDEX('Disrupt-DIH'!$B$8:$B$22,MATCH(B83,'Disrupt-DIH'!$A$8:$A$22,0))))</f>
        <v/>
      </c>
      <c r="D83" s="64" t="s">
        <v>37</v>
      </c>
      <c r="E83" s="64" t="str">
        <f>IF(INDEX('Disrupt-DIH'!$B$8:$B$22,MATCH($B83,'Disrupt-DIH'!$A$8:$A$22,0))="","",IF(INDEX('Disrupt-DIH'!D$8:D$22,MATCH($B83,'Disrupt-DIH'!$A$8:$A$22,0))="N/A","No","Yes"))</f>
        <v/>
      </c>
      <c r="F83" s="64" t="str">
        <f>IF(INDEX('Disrupt-DIH'!$B$8:$B$22,MATCH($B83,'Disrupt-DIH'!$A$8:$A$22,0))="","",IF(INDEX('Disrupt-DIH'!E$8:E$22,MATCH($B83,'Disrupt-DIH'!$A$8:$A$22,0))="N/A","No","Yes"))</f>
        <v/>
      </c>
      <c r="G83" s="64" t="str">
        <f>IF(INDEX('Disrupt-DIH'!$B$8:$B$22,MATCH($B83,'Disrupt-DIH'!$A$8:$A$22,0))="","",IF(INDEX('Disrupt-DIH'!F$8:F$22,MATCH($B83,'Disrupt-DIH'!$A$8:$A$22,0))="N/A","No","Yes"))</f>
        <v/>
      </c>
      <c r="H83" s="64" t="str">
        <f t="shared" si="3"/>
        <v/>
      </c>
      <c r="I83" s="50">
        <v>16</v>
      </c>
      <c r="J83" s="52" t="str">
        <f>IF(INDEX('Detail-SR'!$B$8:$B$27,MATCH(I83,'Detail-SR'!$A$8:$A$27,0))="","",IF(INDEX('Detail-SR'!$E$8:$E$27,MATCH(I83,'Detail-SR'!$A$8:$A$27,0))=H83,INDEX('Detail-SR'!$B$8:$B$27,MATCH(I83,'Detail-SR'!$A$8:$A$27,0)),""))</f>
        <v/>
      </c>
      <c r="K83" s="33"/>
      <c r="L83" s="50">
        <f t="shared" si="4"/>
        <v>0</v>
      </c>
      <c r="M83" s="50" t="str">
        <f t="shared" si="5"/>
        <v>D2a</v>
      </c>
    </row>
    <row r="84" spans="1:13" x14ac:dyDescent="0.25">
      <c r="A84" s="50">
        <v>77</v>
      </c>
      <c r="B84" s="50" t="s">
        <v>225</v>
      </c>
      <c r="C84" s="52" t="str">
        <f>IF(H84="","",IF(INDEX('Disrupt-DIH'!$B$8:$B$22,MATCH(B84,'Disrupt-DIH'!$A$8:$A$22,0))="","",INDEX('Disrupt-DIH'!$B$8:$B$22,MATCH(B84,'Disrupt-DIH'!$A$8:$A$22,0))))</f>
        <v/>
      </c>
      <c r="D84" s="64" t="s">
        <v>37</v>
      </c>
      <c r="E84" s="64" t="str">
        <f>IF(INDEX('Disrupt-DIH'!$B$8:$B$22,MATCH($B84,'Disrupt-DIH'!$A$8:$A$22,0))="","",IF(INDEX('Disrupt-DIH'!D$8:D$22,MATCH($B84,'Disrupt-DIH'!$A$8:$A$22,0))="N/A","No","Yes"))</f>
        <v/>
      </c>
      <c r="F84" s="64" t="str">
        <f>IF(INDEX('Disrupt-DIH'!$B$8:$B$22,MATCH($B84,'Disrupt-DIH'!$A$8:$A$22,0))="","",IF(INDEX('Disrupt-DIH'!E$8:E$22,MATCH($B84,'Disrupt-DIH'!$A$8:$A$22,0))="N/A","No","Yes"))</f>
        <v/>
      </c>
      <c r="G84" s="64" t="str">
        <f>IF(INDEX('Disrupt-DIH'!$B$8:$B$22,MATCH($B84,'Disrupt-DIH'!$A$8:$A$22,0))="","",IF(INDEX('Disrupt-DIH'!F$8:F$22,MATCH($B84,'Disrupt-DIH'!$A$8:$A$22,0))="N/A","No","Yes"))</f>
        <v/>
      </c>
      <c r="H84" s="64" t="str">
        <f t="shared" si="3"/>
        <v/>
      </c>
      <c r="I84" s="50">
        <v>17</v>
      </c>
      <c r="J84" s="52" t="str">
        <f>IF(INDEX('Detail-SR'!$B$8:$B$27,MATCH(I84,'Detail-SR'!$A$8:$A$27,0))="","",IF(INDEX('Detail-SR'!$E$8:$E$27,MATCH(I84,'Detail-SR'!$A$8:$A$27,0))=H84,INDEX('Detail-SR'!$B$8:$B$27,MATCH(I84,'Detail-SR'!$A$8:$A$27,0)),""))</f>
        <v/>
      </c>
      <c r="K84" s="33"/>
      <c r="L84" s="50">
        <f t="shared" si="4"/>
        <v>0</v>
      </c>
      <c r="M84" s="50" t="str">
        <f t="shared" si="5"/>
        <v>D2a</v>
      </c>
    </row>
    <row r="85" spans="1:13" x14ac:dyDescent="0.25">
      <c r="A85" s="50">
        <v>78</v>
      </c>
      <c r="B85" s="50" t="s">
        <v>225</v>
      </c>
      <c r="C85" s="52" t="str">
        <f>IF(H85="","",IF(INDEX('Disrupt-DIH'!$B$8:$B$22,MATCH(B85,'Disrupt-DIH'!$A$8:$A$22,0))="","",INDEX('Disrupt-DIH'!$B$8:$B$22,MATCH(B85,'Disrupt-DIH'!$A$8:$A$22,0))))</f>
        <v/>
      </c>
      <c r="D85" s="64" t="s">
        <v>37</v>
      </c>
      <c r="E85" s="64" t="str">
        <f>IF(INDEX('Disrupt-DIH'!$B$8:$B$22,MATCH($B85,'Disrupt-DIH'!$A$8:$A$22,0))="","",IF(INDEX('Disrupt-DIH'!D$8:D$22,MATCH($B85,'Disrupt-DIH'!$A$8:$A$22,0))="N/A","No","Yes"))</f>
        <v/>
      </c>
      <c r="F85" s="64" t="str">
        <f>IF(INDEX('Disrupt-DIH'!$B$8:$B$22,MATCH($B85,'Disrupt-DIH'!$A$8:$A$22,0))="","",IF(INDEX('Disrupt-DIH'!E$8:E$22,MATCH($B85,'Disrupt-DIH'!$A$8:$A$22,0))="N/A","No","Yes"))</f>
        <v/>
      </c>
      <c r="G85" s="64" t="str">
        <f>IF(INDEX('Disrupt-DIH'!$B$8:$B$22,MATCH($B85,'Disrupt-DIH'!$A$8:$A$22,0))="","",IF(INDEX('Disrupt-DIH'!F$8:F$22,MATCH($B85,'Disrupt-DIH'!$A$8:$A$22,0))="N/A","No","Yes"))</f>
        <v/>
      </c>
      <c r="H85" s="64" t="str">
        <f t="shared" si="3"/>
        <v/>
      </c>
      <c r="I85" s="50">
        <v>18</v>
      </c>
      <c r="J85" s="52" t="str">
        <f>IF(INDEX('Detail-SR'!$B$8:$B$27,MATCH(I85,'Detail-SR'!$A$8:$A$27,0))="","",IF(INDEX('Detail-SR'!$E$8:$E$27,MATCH(I85,'Detail-SR'!$A$8:$A$27,0))=H85,INDEX('Detail-SR'!$B$8:$B$27,MATCH(I85,'Detail-SR'!$A$8:$A$27,0)),""))</f>
        <v/>
      </c>
      <c r="K85" s="33"/>
      <c r="L85" s="50">
        <f t="shared" si="4"/>
        <v>0</v>
      </c>
      <c r="M85" s="50" t="str">
        <f t="shared" si="5"/>
        <v>D2a</v>
      </c>
    </row>
    <row r="86" spans="1:13" x14ac:dyDescent="0.25">
      <c r="A86" s="50">
        <v>79</v>
      </c>
      <c r="B86" s="50" t="s">
        <v>225</v>
      </c>
      <c r="C86" s="52" t="str">
        <f>IF(H86="","",IF(INDEX('Disrupt-DIH'!$B$8:$B$22,MATCH(B86,'Disrupt-DIH'!$A$8:$A$22,0))="","",INDEX('Disrupt-DIH'!$B$8:$B$22,MATCH(B86,'Disrupt-DIH'!$A$8:$A$22,0))))</f>
        <v/>
      </c>
      <c r="D86" s="64" t="s">
        <v>37</v>
      </c>
      <c r="E86" s="64" t="str">
        <f>IF(INDEX('Disrupt-DIH'!$B$8:$B$22,MATCH($B86,'Disrupt-DIH'!$A$8:$A$22,0))="","",IF(INDEX('Disrupt-DIH'!D$8:D$22,MATCH($B86,'Disrupt-DIH'!$A$8:$A$22,0))="N/A","No","Yes"))</f>
        <v/>
      </c>
      <c r="F86" s="64" t="str">
        <f>IF(INDEX('Disrupt-DIH'!$B$8:$B$22,MATCH($B86,'Disrupt-DIH'!$A$8:$A$22,0))="","",IF(INDEX('Disrupt-DIH'!E$8:E$22,MATCH($B86,'Disrupt-DIH'!$A$8:$A$22,0))="N/A","No","Yes"))</f>
        <v/>
      </c>
      <c r="G86" s="64" t="str">
        <f>IF(INDEX('Disrupt-DIH'!$B$8:$B$22,MATCH($B86,'Disrupt-DIH'!$A$8:$A$22,0))="","",IF(INDEX('Disrupt-DIH'!F$8:F$22,MATCH($B86,'Disrupt-DIH'!$A$8:$A$22,0))="N/A","No","Yes"))</f>
        <v/>
      </c>
      <c r="H86" s="64" t="str">
        <f t="shared" si="3"/>
        <v/>
      </c>
      <c r="I86" s="50">
        <v>19</v>
      </c>
      <c r="J86" s="52" t="str">
        <f>IF(INDEX('Detail-SR'!$B$8:$B$27,MATCH(I86,'Detail-SR'!$A$8:$A$27,0))="","",IF(INDEX('Detail-SR'!$E$8:$E$27,MATCH(I86,'Detail-SR'!$A$8:$A$27,0))=H86,INDEX('Detail-SR'!$B$8:$B$27,MATCH(I86,'Detail-SR'!$A$8:$A$27,0)),""))</f>
        <v/>
      </c>
      <c r="K86" s="33"/>
      <c r="L86" s="50">
        <f t="shared" si="4"/>
        <v>0</v>
      </c>
      <c r="M86" s="50" t="str">
        <f t="shared" si="5"/>
        <v>D2a</v>
      </c>
    </row>
    <row r="87" spans="1:13" x14ac:dyDescent="0.25">
      <c r="A87" s="50">
        <v>80</v>
      </c>
      <c r="B87" s="50" t="s">
        <v>225</v>
      </c>
      <c r="C87" s="52" t="str">
        <f>IF(H87="","",IF(INDEX('Disrupt-DIH'!$B$8:$B$22,MATCH(B87,'Disrupt-DIH'!$A$8:$A$22,0))="","",INDEX('Disrupt-DIH'!$B$8:$B$22,MATCH(B87,'Disrupt-DIH'!$A$8:$A$22,0))))</f>
        <v/>
      </c>
      <c r="D87" s="64" t="s">
        <v>37</v>
      </c>
      <c r="E87" s="64" t="str">
        <f>IF(INDEX('Disrupt-DIH'!$B$8:$B$22,MATCH($B87,'Disrupt-DIH'!$A$8:$A$22,0))="","",IF(INDEX('Disrupt-DIH'!D$8:D$22,MATCH($B87,'Disrupt-DIH'!$A$8:$A$22,0))="N/A","No","Yes"))</f>
        <v/>
      </c>
      <c r="F87" s="64" t="str">
        <f>IF(INDEX('Disrupt-DIH'!$B$8:$B$22,MATCH($B87,'Disrupt-DIH'!$A$8:$A$22,0))="","",IF(INDEX('Disrupt-DIH'!E$8:E$22,MATCH($B87,'Disrupt-DIH'!$A$8:$A$22,0))="N/A","No","Yes"))</f>
        <v/>
      </c>
      <c r="G87" s="64" t="str">
        <f>IF(INDEX('Disrupt-DIH'!$B$8:$B$22,MATCH($B87,'Disrupt-DIH'!$A$8:$A$22,0))="","",IF(INDEX('Disrupt-DIH'!F$8:F$22,MATCH($B87,'Disrupt-DIH'!$A$8:$A$22,0))="N/A","No","Yes"))</f>
        <v/>
      </c>
      <c r="H87" s="64" t="str">
        <f t="shared" si="3"/>
        <v/>
      </c>
      <c r="I87" s="50">
        <v>20</v>
      </c>
      <c r="J87" s="52" t="str">
        <f>IF(INDEX('Detail-SR'!$B$8:$B$27,MATCH(I87,'Detail-SR'!$A$8:$A$27,0))="","",IF(INDEX('Detail-SR'!$E$8:$E$27,MATCH(I87,'Detail-SR'!$A$8:$A$27,0))=H87,INDEX('Detail-SR'!$B$8:$B$27,MATCH(I87,'Detail-SR'!$A$8:$A$27,0)),""))</f>
        <v/>
      </c>
      <c r="K87" s="33"/>
      <c r="L87" s="50">
        <f t="shared" si="4"/>
        <v>0</v>
      </c>
      <c r="M87" s="50" t="str">
        <f t="shared" si="5"/>
        <v>D2a</v>
      </c>
    </row>
    <row r="88" spans="1:13" x14ac:dyDescent="0.25">
      <c r="A88" s="50">
        <v>81</v>
      </c>
      <c r="B88" s="50" t="s">
        <v>225</v>
      </c>
      <c r="C88" s="52" t="str">
        <f>IF(H88="","",IF(INDEX('Disrupt-DIH'!$B$8:$B$22,MATCH(B88,'Disrupt-DIH'!$A$8:$A$22,0))="","",INDEX('Disrupt-DIH'!$B$8:$B$22,MATCH(B88,'Disrupt-DIH'!$A$8:$A$22,0))))</f>
        <v/>
      </c>
      <c r="D88" s="64" t="s">
        <v>49</v>
      </c>
      <c r="E88" s="64" t="str">
        <f>IF(INDEX('Disrupt-DIH'!$B$8:$B$22,MATCH($B88,'Disrupt-DIH'!$A$8:$A$22,0))="","",IF(INDEX('Disrupt-DIH'!D$8:D$22,MATCH($B88,'Disrupt-DIH'!$A$8:$A$22,0))="N/A","No","Yes"))</f>
        <v/>
      </c>
      <c r="F88" s="64" t="str">
        <f>IF(INDEX('Disrupt-DIH'!$B$8:$B$22,MATCH($B88,'Disrupt-DIH'!$A$8:$A$22,0))="","",IF(INDEX('Disrupt-DIH'!E$8:E$22,MATCH($B88,'Disrupt-DIH'!$A$8:$A$22,0))="N/A","No","Yes"))</f>
        <v/>
      </c>
      <c r="G88" s="64" t="str">
        <f>IF(INDEX('Disrupt-DIH'!$B$8:$B$22,MATCH($B88,'Disrupt-DIH'!$A$8:$A$22,0))="","",IF(INDEX('Disrupt-DIH'!F$8:F$22,MATCH($B88,'Disrupt-DIH'!$A$8:$A$22,0))="N/A","No","Yes"))</f>
        <v/>
      </c>
      <c r="H88" s="64" t="str">
        <f t="shared" si="3"/>
        <v/>
      </c>
      <c r="I88" s="50">
        <v>1</v>
      </c>
      <c r="J88" s="52" t="str">
        <f>IF(INDEX('Detail-SR'!$B$8:$B$27,MATCH(I88,'Detail-SR'!$A$8:$A$27,0))="","",IF(INDEX('Detail-SR'!$E$8:$E$27,MATCH(I88,'Detail-SR'!$A$8:$A$27,0))=H88,INDEX('Detail-SR'!$B$8:$B$27,MATCH(I88,'Detail-SR'!$A$8:$A$27,0)),""))</f>
        <v/>
      </c>
      <c r="K88" s="33"/>
      <c r="L88" s="50">
        <f t="shared" si="4"/>
        <v>0</v>
      </c>
      <c r="M88" s="50" t="str">
        <f t="shared" si="5"/>
        <v>D2b</v>
      </c>
    </row>
    <row r="89" spans="1:13" x14ac:dyDescent="0.25">
      <c r="A89" s="50">
        <v>82</v>
      </c>
      <c r="B89" s="50" t="s">
        <v>225</v>
      </c>
      <c r="C89" s="52" t="str">
        <f>IF(H89="","",IF(INDEX('Disrupt-DIH'!$B$8:$B$22,MATCH(B89,'Disrupt-DIH'!$A$8:$A$22,0))="","",INDEX('Disrupt-DIH'!$B$8:$B$22,MATCH(B89,'Disrupt-DIH'!$A$8:$A$22,0))))</f>
        <v/>
      </c>
      <c r="D89" s="64" t="s">
        <v>49</v>
      </c>
      <c r="E89" s="64" t="str">
        <f>IF(INDEX('Disrupt-DIH'!$B$8:$B$22,MATCH($B89,'Disrupt-DIH'!$A$8:$A$22,0))="","",IF(INDEX('Disrupt-DIH'!D$8:D$22,MATCH($B89,'Disrupt-DIH'!$A$8:$A$22,0))="N/A","No","Yes"))</f>
        <v/>
      </c>
      <c r="F89" s="64" t="str">
        <f>IF(INDEX('Disrupt-DIH'!$B$8:$B$22,MATCH($B89,'Disrupt-DIH'!$A$8:$A$22,0))="","",IF(INDEX('Disrupt-DIH'!E$8:E$22,MATCH($B89,'Disrupt-DIH'!$A$8:$A$22,0))="N/A","No","Yes"))</f>
        <v/>
      </c>
      <c r="G89" s="64" t="str">
        <f>IF(INDEX('Disrupt-DIH'!$B$8:$B$22,MATCH($B89,'Disrupt-DIH'!$A$8:$A$22,0))="","",IF(INDEX('Disrupt-DIH'!F$8:F$22,MATCH($B89,'Disrupt-DIH'!$A$8:$A$22,0))="N/A","No","Yes"))</f>
        <v/>
      </c>
      <c r="H89" s="64" t="str">
        <f t="shared" si="3"/>
        <v/>
      </c>
      <c r="I89" s="50">
        <v>2</v>
      </c>
      <c r="J89" s="52" t="str">
        <f>IF(INDEX('Detail-SR'!$B$8:$B$27,MATCH(I89,'Detail-SR'!$A$8:$A$27,0))="","",IF(INDEX('Detail-SR'!$E$8:$E$27,MATCH(I89,'Detail-SR'!$A$8:$A$27,0))=H89,INDEX('Detail-SR'!$B$8:$B$27,MATCH(I89,'Detail-SR'!$A$8:$A$27,0)),""))</f>
        <v/>
      </c>
      <c r="K89" s="33"/>
      <c r="L89" s="50">
        <f t="shared" si="4"/>
        <v>0</v>
      </c>
      <c r="M89" s="50" t="str">
        <f t="shared" si="5"/>
        <v>D2b</v>
      </c>
    </row>
    <row r="90" spans="1:13" x14ac:dyDescent="0.25">
      <c r="A90" s="50">
        <v>83</v>
      </c>
      <c r="B90" s="50" t="s">
        <v>225</v>
      </c>
      <c r="C90" s="52" t="str">
        <f>IF(H90="","",IF(INDEX('Disrupt-DIH'!$B$8:$B$22,MATCH(B90,'Disrupt-DIH'!$A$8:$A$22,0))="","",INDEX('Disrupt-DIH'!$B$8:$B$22,MATCH(B90,'Disrupt-DIH'!$A$8:$A$22,0))))</f>
        <v/>
      </c>
      <c r="D90" s="64" t="s">
        <v>49</v>
      </c>
      <c r="E90" s="64" t="str">
        <f>IF(INDEX('Disrupt-DIH'!$B$8:$B$22,MATCH($B90,'Disrupt-DIH'!$A$8:$A$22,0))="","",IF(INDEX('Disrupt-DIH'!D$8:D$22,MATCH($B90,'Disrupt-DIH'!$A$8:$A$22,0))="N/A","No","Yes"))</f>
        <v/>
      </c>
      <c r="F90" s="64" t="str">
        <f>IF(INDEX('Disrupt-DIH'!$B$8:$B$22,MATCH($B90,'Disrupt-DIH'!$A$8:$A$22,0))="","",IF(INDEX('Disrupt-DIH'!E$8:E$22,MATCH($B90,'Disrupt-DIH'!$A$8:$A$22,0))="N/A","No","Yes"))</f>
        <v/>
      </c>
      <c r="G90" s="64" t="str">
        <f>IF(INDEX('Disrupt-DIH'!$B$8:$B$22,MATCH($B90,'Disrupt-DIH'!$A$8:$A$22,0))="","",IF(INDEX('Disrupt-DIH'!F$8:F$22,MATCH($B90,'Disrupt-DIH'!$A$8:$A$22,0))="N/A","No","Yes"))</f>
        <v/>
      </c>
      <c r="H90" s="64" t="str">
        <f t="shared" si="3"/>
        <v/>
      </c>
      <c r="I90" s="50">
        <v>3</v>
      </c>
      <c r="J90" s="52" t="str">
        <f>IF(INDEX('Detail-SR'!$B$8:$B$27,MATCH(I90,'Detail-SR'!$A$8:$A$27,0))="","",IF(INDEX('Detail-SR'!$E$8:$E$27,MATCH(I90,'Detail-SR'!$A$8:$A$27,0))=H90,INDEX('Detail-SR'!$B$8:$B$27,MATCH(I90,'Detail-SR'!$A$8:$A$27,0)),""))</f>
        <v/>
      </c>
      <c r="K90" s="33"/>
      <c r="L90" s="50">
        <f t="shared" si="4"/>
        <v>0</v>
      </c>
      <c r="M90" s="50" t="str">
        <f t="shared" si="5"/>
        <v>D2b</v>
      </c>
    </row>
    <row r="91" spans="1:13" x14ac:dyDescent="0.25">
      <c r="A91" s="50">
        <v>84</v>
      </c>
      <c r="B91" s="50" t="s">
        <v>225</v>
      </c>
      <c r="C91" s="52" t="str">
        <f>IF(H91="","",IF(INDEX('Disrupt-DIH'!$B$8:$B$22,MATCH(B91,'Disrupt-DIH'!$A$8:$A$22,0))="","",INDEX('Disrupt-DIH'!$B$8:$B$22,MATCH(B91,'Disrupt-DIH'!$A$8:$A$22,0))))</f>
        <v/>
      </c>
      <c r="D91" s="64" t="s">
        <v>49</v>
      </c>
      <c r="E91" s="64" t="str">
        <f>IF(INDEX('Disrupt-DIH'!$B$8:$B$22,MATCH($B91,'Disrupt-DIH'!$A$8:$A$22,0))="","",IF(INDEX('Disrupt-DIH'!D$8:D$22,MATCH($B91,'Disrupt-DIH'!$A$8:$A$22,0))="N/A","No","Yes"))</f>
        <v/>
      </c>
      <c r="F91" s="64" t="str">
        <f>IF(INDEX('Disrupt-DIH'!$B$8:$B$22,MATCH($B91,'Disrupt-DIH'!$A$8:$A$22,0))="","",IF(INDEX('Disrupt-DIH'!E$8:E$22,MATCH($B91,'Disrupt-DIH'!$A$8:$A$22,0))="N/A","No","Yes"))</f>
        <v/>
      </c>
      <c r="G91" s="64" t="str">
        <f>IF(INDEX('Disrupt-DIH'!$B$8:$B$22,MATCH($B91,'Disrupt-DIH'!$A$8:$A$22,0))="","",IF(INDEX('Disrupt-DIH'!F$8:F$22,MATCH($B91,'Disrupt-DIH'!$A$8:$A$22,0))="N/A","No","Yes"))</f>
        <v/>
      </c>
      <c r="H91" s="64" t="str">
        <f t="shared" si="3"/>
        <v/>
      </c>
      <c r="I91" s="50">
        <v>4</v>
      </c>
      <c r="J91" s="52" t="str">
        <f>IF(INDEX('Detail-SR'!$B$8:$B$27,MATCH(I91,'Detail-SR'!$A$8:$A$27,0))="","",IF(INDEX('Detail-SR'!$E$8:$E$27,MATCH(I91,'Detail-SR'!$A$8:$A$27,0))=H91,INDEX('Detail-SR'!$B$8:$B$27,MATCH(I91,'Detail-SR'!$A$8:$A$27,0)),""))</f>
        <v/>
      </c>
      <c r="K91" s="33"/>
      <c r="L91" s="50">
        <f t="shared" si="4"/>
        <v>0</v>
      </c>
      <c r="M91" s="50" t="str">
        <f t="shared" si="5"/>
        <v>D2b</v>
      </c>
    </row>
    <row r="92" spans="1:13" x14ac:dyDescent="0.25">
      <c r="A92" s="50">
        <v>85</v>
      </c>
      <c r="B92" s="50" t="s">
        <v>225</v>
      </c>
      <c r="C92" s="52" t="str">
        <f>IF(H92="","",IF(INDEX('Disrupt-DIH'!$B$8:$B$22,MATCH(B92,'Disrupt-DIH'!$A$8:$A$22,0))="","",INDEX('Disrupt-DIH'!$B$8:$B$22,MATCH(B92,'Disrupt-DIH'!$A$8:$A$22,0))))</f>
        <v/>
      </c>
      <c r="D92" s="64" t="s">
        <v>49</v>
      </c>
      <c r="E92" s="64" t="str">
        <f>IF(INDEX('Disrupt-DIH'!$B$8:$B$22,MATCH($B92,'Disrupt-DIH'!$A$8:$A$22,0))="","",IF(INDEX('Disrupt-DIH'!D$8:D$22,MATCH($B92,'Disrupt-DIH'!$A$8:$A$22,0))="N/A","No","Yes"))</f>
        <v/>
      </c>
      <c r="F92" s="64" t="str">
        <f>IF(INDEX('Disrupt-DIH'!$B$8:$B$22,MATCH($B92,'Disrupt-DIH'!$A$8:$A$22,0))="","",IF(INDEX('Disrupt-DIH'!E$8:E$22,MATCH($B92,'Disrupt-DIH'!$A$8:$A$22,0))="N/A","No","Yes"))</f>
        <v/>
      </c>
      <c r="G92" s="64" t="str">
        <f>IF(INDEX('Disrupt-DIH'!$B$8:$B$22,MATCH($B92,'Disrupt-DIH'!$A$8:$A$22,0))="","",IF(INDEX('Disrupt-DIH'!F$8:F$22,MATCH($B92,'Disrupt-DIH'!$A$8:$A$22,0))="N/A","No","Yes"))</f>
        <v/>
      </c>
      <c r="H92" s="64" t="str">
        <f t="shared" si="3"/>
        <v/>
      </c>
      <c r="I92" s="50">
        <v>5</v>
      </c>
      <c r="J92" s="52" t="str">
        <f>IF(INDEX('Detail-SR'!$B$8:$B$27,MATCH(I92,'Detail-SR'!$A$8:$A$27,0))="","",IF(INDEX('Detail-SR'!$E$8:$E$27,MATCH(I92,'Detail-SR'!$A$8:$A$27,0))=H92,INDEX('Detail-SR'!$B$8:$B$27,MATCH(I92,'Detail-SR'!$A$8:$A$27,0)),""))</f>
        <v/>
      </c>
      <c r="K92" s="33"/>
      <c r="L92" s="50">
        <f t="shared" si="4"/>
        <v>0</v>
      </c>
      <c r="M92" s="50" t="str">
        <f t="shared" si="5"/>
        <v>D2b</v>
      </c>
    </row>
    <row r="93" spans="1:13" x14ac:dyDescent="0.25">
      <c r="A93" s="50">
        <v>86</v>
      </c>
      <c r="B93" s="50" t="s">
        <v>225</v>
      </c>
      <c r="C93" s="52" t="str">
        <f>IF(H93="","",IF(INDEX('Disrupt-DIH'!$B$8:$B$22,MATCH(B93,'Disrupt-DIH'!$A$8:$A$22,0))="","",INDEX('Disrupt-DIH'!$B$8:$B$22,MATCH(B93,'Disrupt-DIH'!$A$8:$A$22,0))))</f>
        <v/>
      </c>
      <c r="D93" s="64" t="s">
        <v>49</v>
      </c>
      <c r="E93" s="64" t="str">
        <f>IF(INDEX('Disrupt-DIH'!$B$8:$B$22,MATCH($B93,'Disrupt-DIH'!$A$8:$A$22,0))="","",IF(INDEX('Disrupt-DIH'!D$8:D$22,MATCH($B93,'Disrupt-DIH'!$A$8:$A$22,0))="N/A","No","Yes"))</f>
        <v/>
      </c>
      <c r="F93" s="64" t="str">
        <f>IF(INDEX('Disrupt-DIH'!$B$8:$B$22,MATCH($B93,'Disrupt-DIH'!$A$8:$A$22,0))="","",IF(INDEX('Disrupt-DIH'!E$8:E$22,MATCH($B93,'Disrupt-DIH'!$A$8:$A$22,0))="N/A","No","Yes"))</f>
        <v/>
      </c>
      <c r="G93" s="64" t="str">
        <f>IF(INDEX('Disrupt-DIH'!$B$8:$B$22,MATCH($B93,'Disrupt-DIH'!$A$8:$A$22,0))="","",IF(INDEX('Disrupt-DIH'!F$8:F$22,MATCH($B93,'Disrupt-DIH'!$A$8:$A$22,0))="N/A","No","Yes"))</f>
        <v/>
      </c>
      <c r="H93" s="64" t="str">
        <f t="shared" si="3"/>
        <v/>
      </c>
      <c r="I93" s="50">
        <v>6</v>
      </c>
      <c r="J93" s="52" t="str">
        <f>IF(INDEX('Detail-SR'!$B$8:$B$27,MATCH(I93,'Detail-SR'!$A$8:$A$27,0))="","",IF(INDEX('Detail-SR'!$E$8:$E$27,MATCH(I93,'Detail-SR'!$A$8:$A$27,0))=H93,INDEX('Detail-SR'!$B$8:$B$27,MATCH(I93,'Detail-SR'!$A$8:$A$27,0)),""))</f>
        <v/>
      </c>
      <c r="K93" s="33"/>
      <c r="L93" s="50">
        <f t="shared" si="4"/>
        <v>0</v>
      </c>
      <c r="M93" s="50" t="str">
        <f t="shared" si="5"/>
        <v>D2b</v>
      </c>
    </row>
    <row r="94" spans="1:13" x14ac:dyDescent="0.25">
      <c r="A94" s="50">
        <v>87</v>
      </c>
      <c r="B94" s="50" t="s">
        <v>225</v>
      </c>
      <c r="C94" s="52" t="str">
        <f>IF(H94="","",IF(INDEX('Disrupt-DIH'!$B$8:$B$22,MATCH(B94,'Disrupt-DIH'!$A$8:$A$22,0))="","",INDEX('Disrupt-DIH'!$B$8:$B$22,MATCH(B94,'Disrupt-DIH'!$A$8:$A$22,0))))</f>
        <v/>
      </c>
      <c r="D94" s="64" t="s">
        <v>49</v>
      </c>
      <c r="E94" s="64" t="str">
        <f>IF(INDEX('Disrupt-DIH'!$B$8:$B$22,MATCH($B94,'Disrupt-DIH'!$A$8:$A$22,0))="","",IF(INDEX('Disrupt-DIH'!D$8:D$22,MATCH($B94,'Disrupt-DIH'!$A$8:$A$22,0))="N/A","No","Yes"))</f>
        <v/>
      </c>
      <c r="F94" s="64" t="str">
        <f>IF(INDEX('Disrupt-DIH'!$B$8:$B$22,MATCH($B94,'Disrupt-DIH'!$A$8:$A$22,0))="","",IF(INDEX('Disrupt-DIH'!E$8:E$22,MATCH($B94,'Disrupt-DIH'!$A$8:$A$22,0))="N/A","No","Yes"))</f>
        <v/>
      </c>
      <c r="G94" s="64" t="str">
        <f>IF(INDEX('Disrupt-DIH'!$B$8:$B$22,MATCH($B94,'Disrupt-DIH'!$A$8:$A$22,0))="","",IF(INDEX('Disrupt-DIH'!F$8:F$22,MATCH($B94,'Disrupt-DIH'!$A$8:$A$22,0))="N/A","No","Yes"))</f>
        <v/>
      </c>
      <c r="H94" s="64" t="str">
        <f t="shared" si="3"/>
        <v/>
      </c>
      <c r="I94" s="50">
        <v>7</v>
      </c>
      <c r="J94" s="52" t="str">
        <f>IF(INDEX('Detail-SR'!$B$8:$B$27,MATCH(I94,'Detail-SR'!$A$8:$A$27,0))="","",IF(INDEX('Detail-SR'!$E$8:$E$27,MATCH(I94,'Detail-SR'!$A$8:$A$27,0))=H94,INDEX('Detail-SR'!$B$8:$B$27,MATCH(I94,'Detail-SR'!$A$8:$A$27,0)),""))</f>
        <v/>
      </c>
      <c r="K94" s="33"/>
      <c r="L94" s="50">
        <f t="shared" si="4"/>
        <v>0</v>
      </c>
      <c r="M94" s="50" t="str">
        <f t="shared" si="5"/>
        <v>D2b</v>
      </c>
    </row>
    <row r="95" spans="1:13" x14ac:dyDescent="0.25">
      <c r="A95" s="50">
        <v>88</v>
      </c>
      <c r="B95" s="50" t="s">
        <v>225</v>
      </c>
      <c r="C95" s="52" t="str">
        <f>IF(H95="","",IF(INDEX('Disrupt-DIH'!$B$8:$B$22,MATCH(B95,'Disrupt-DIH'!$A$8:$A$22,0))="","",INDEX('Disrupt-DIH'!$B$8:$B$22,MATCH(B95,'Disrupt-DIH'!$A$8:$A$22,0))))</f>
        <v/>
      </c>
      <c r="D95" s="64" t="s">
        <v>49</v>
      </c>
      <c r="E95" s="64" t="str">
        <f>IF(INDEX('Disrupt-DIH'!$B$8:$B$22,MATCH($B95,'Disrupt-DIH'!$A$8:$A$22,0))="","",IF(INDEX('Disrupt-DIH'!D$8:D$22,MATCH($B95,'Disrupt-DIH'!$A$8:$A$22,0))="N/A","No","Yes"))</f>
        <v/>
      </c>
      <c r="F95" s="64" t="str">
        <f>IF(INDEX('Disrupt-DIH'!$B$8:$B$22,MATCH($B95,'Disrupt-DIH'!$A$8:$A$22,0))="","",IF(INDEX('Disrupt-DIH'!E$8:E$22,MATCH($B95,'Disrupt-DIH'!$A$8:$A$22,0))="N/A","No","Yes"))</f>
        <v/>
      </c>
      <c r="G95" s="64" t="str">
        <f>IF(INDEX('Disrupt-DIH'!$B$8:$B$22,MATCH($B95,'Disrupt-DIH'!$A$8:$A$22,0))="","",IF(INDEX('Disrupt-DIH'!F$8:F$22,MATCH($B95,'Disrupt-DIH'!$A$8:$A$22,0))="N/A","No","Yes"))</f>
        <v/>
      </c>
      <c r="H95" s="64" t="str">
        <f t="shared" si="3"/>
        <v/>
      </c>
      <c r="I95" s="50">
        <v>8</v>
      </c>
      <c r="J95" s="52" t="str">
        <f>IF(INDEX('Detail-SR'!$B$8:$B$27,MATCH(I95,'Detail-SR'!$A$8:$A$27,0))="","",IF(INDEX('Detail-SR'!$E$8:$E$27,MATCH(I95,'Detail-SR'!$A$8:$A$27,0))=H95,INDEX('Detail-SR'!$B$8:$B$27,MATCH(I95,'Detail-SR'!$A$8:$A$27,0)),""))</f>
        <v/>
      </c>
      <c r="K95" s="33"/>
      <c r="L95" s="50">
        <f t="shared" si="4"/>
        <v>0</v>
      </c>
      <c r="M95" s="50" t="str">
        <f t="shared" si="5"/>
        <v>D2b</v>
      </c>
    </row>
    <row r="96" spans="1:13" x14ac:dyDescent="0.25">
      <c r="A96" s="50">
        <v>89</v>
      </c>
      <c r="B96" s="50" t="s">
        <v>225</v>
      </c>
      <c r="C96" s="52" t="str">
        <f>IF(H96="","",IF(INDEX('Disrupt-DIH'!$B$8:$B$22,MATCH(B96,'Disrupt-DIH'!$A$8:$A$22,0))="","",INDEX('Disrupt-DIH'!$B$8:$B$22,MATCH(B96,'Disrupt-DIH'!$A$8:$A$22,0))))</f>
        <v/>
      </c>
      <c r="D96" s="64" t="s">
        <v>49</v>
      </c>
      <c r="E96" s="64" t="str">
        <f>IF(INDEX('Disrupt-DIH'!$B$8:$B$22,MATCH($B96,'Disrupt-DIH'!$A$8:$A$22,0))="","",IF(INDEX('Disrupt-DIH'!D$8:D$22,MATCH($B96,'Disrupt-DIH'!$A$8:$A$22,0))="N/A","No","Yes"))</f>
        <v/>
      </c>
      <c r="F96" s="64" t="str">
        <f>IF(INDEX('Disrupt-DIH'!$B$8:$B$22,MATCH($B96,'Disrupt-DIH'!$A$8:$A$22,0))="","",IF(INDEX('Disrupt-DIH'!E$8:E$22,MATCH($B96,'Disrupt-DIH'!$A$8:$A$22,0))="N/A","No","Yes"))</f>
        <v/>
      </c>
      <c r="G96" s="64" t="str">
        <f>IF(INDEX('Disrupt-DIH'!$B$8:$B$22,MATCH($B96,'Disrupt-DIH'!$A$8:$A$22,0))="","",IF(INDEX('Disrupt-DIH'!F$8:F$22,MATCH($B96,'Disrupt-DIH'!$A$8:$A$22,0))="N/A","No","Yes"))</f>
        <v/>
      </c>
      <c r="H96" s="64" t="str">
        <f t="shared" si="3"/>
        <v/>
      </c>
      <c r="I96" s="50">
        <v>9</v>
      </c>
      <c r="J96" s="52" t="str">
        <f>IF(INDEX('Detail-SR'!$B$8:$B$27,MATCH(I96,'Detail-SR'!$A$8:$A$27,0))="","",IF(INDEX('Detail-SR'!$E$8:$E$27,MATCH(I96,'Detail-SR'!$A$8:$A$27,0))=H96,INDEX('Detail-SR'!$B$8:$B$27,MATCH(I96,'Detail-SR'!$A$8:$A$27,0)),""))</f>
        <v/>
      </c>
      <c r="K96" s="33"/>
      <c r="L96" s="50">
        <f t="shared" si="4"/>
        <v>0</v>
      </c>
      <c r="M96" s="50" t="str">
        <f t="shared" si="5"/>
        <v>D2b</v>
      </c>
    </row>
    <row r="97" spans="1:13" x14ac:dyDescent="0.25">
      <c r="A97" s="50">
        <v>90</v>
      </c>
      <c r="B97" s="50" t="s">
        <v>225</v>
      </c>
      <c r="C97" s="52" t="str">
        <f>IF(H97="","",IF(INDEX('Disrupt-DIH'!$B$8:$B$22,MATCH(B97,'Disrupt-DIH'!$A$8:$A$22,0))="","",INDEX('Disrupt-DIH'!$B$8:$B$22,MATCH(B97,'Disrupt-DIH'!$A$8:$A$22,0))))</f>
        <v/>
      </c>
      <c r="D97" s="64" t="s">
        <v>49</v>
      </c>
      <c r="E97" s="64" t="str">
        <f>IF(INDEX('Disrupt-DIH'!$B$8:$B$22,MATCH($B97,'Disrupt-DIH'!$A$8:$A$22,0))="","",IF(INDEX('Disrupt-DIH'!D$8:D$22,MATCH($B97,'Disrupt-DIH'!$A$8:$A$22,0))="N/A","No","Yes"))</f>
        <v/>
      </c>
      <c r="F97" s="64" t="str">
        <f>IF(INDEX('Disrupt-DIH'!$B$8:$B$22,MATCH($B97,'Disrupt-DIH'!$A$8:$A$22,0))="","",IF(INDEX('Disrupt-DIH'!E$8:E$22,MATCH($B97,'Disrupt-DIH'!$A$8:$A$22,0))="N/A","No","Yes"))</f>
        <v/>
      </c>
      <c r="G97" s="64" t="str">
        <f>IF(INDEX('Disrupt-DIH'!$B$8:$B$22,MATCH($B97,'Disrupt-DIH'!$A$8:$A$22,0))="","",IF(INDEX('Disrupt-DIH'!F$8:F$22,MATCH($B97,'Disrupt-DIH'!$A$8:$A$22,0))="N/A","No","Yes"))</f>
        <v/>
      </c>
      <c r="H97" s="64" t="str">
        <f t="shared" si="3"/>
        <v/>
      </c>
      <c r="I97" s="50">
        <v>10</v>
      </c>
      <c r="J97" s="52" t="str">
        <f>IF(INDEX('Detail-SR'!$B$8:$B$27,MATCH(I97,'Detail-SR'!$A$8:$A$27,0))="","",IF(INDEX('Detail-SR'!$E$8:$E$27,MATCH(I97,'Detail-SR'!$A$8:$A$27,0))=H97,INDEX('Detail-SR'!$B$8:$B$27,MATCH(I97,'Detail-SR'!$A$8:$A$27,0)),""))</f>
        <v/>
      </c>
      <c r="K97" s="33"/>
      <c r="L97" s="50">
        <f t="shared" si="4"/>
        <v>0</v>
      </c>
      <c r="M97" s="50" t="str">
        <f t="shared" si="5"/>
        <v>D2b</v>
      </c>
    </row>
    <row r="98" spans="1:13" x14ac:dyDescent="0.25">
      <c r="A98" s="50">
        <v>91</v>
      </c>
      <c r="B98" s="50" t="s">
        <v>225</v>
      </c>
      <c r="C98" s="52" t="str">
        <f>IF(H98="","",IF(INDEX('Disrupt-DIH'!$B$8:$B$22,MATCH(B98,'Disrupt-DIH'!$A$8:$A$22,0))="","",INDEX('Disrupt-DIH'!$B$8:$B$22,MATCH(B98,'Disrupt-DIH'!$A$8:$A$22,0))))</f>
        <v/>
      </c>
      <c r="D98" s="64" t="s">
        <v>49</v>
      </c>
      <c r="E98" s="64" t="str">
        <f>IF(INDEX('Disrupt-DIH'!$B$8:$B$22,MATCH($B98,'Disrupt-DIH'!$A$8:$A$22,0))="","",IF(INDEX('Disrupt-DIH'!D$8:D$22,MATCH($B98,'Disrupt-DIH'!$A$8:$A$22,0))="N/A","No","Yes"))</f>
        <v/>
      </c>
      <c r="F98" s="64" t="str">
        <f>IF(INDEX('Disrupt-DIH'!$B$8:$B$22,MATCH($B98,'Disrupt-DIH'!$A$8:$A$22,0))="","",IF(INDEX('Disrupt-DIH'!E$8:E$22,MATCH($B98,'Disrupt-DIH'!$A$8:$A$22,0))="N/A","No","Yes"))</f>
        <v/>
      </c>
      <c r="G98" s="64" t="str">
        <f>IF(INDEX('Disrupt-DIH'!$B$8:$B$22,MATCH($B98,'Disrupt-DIH'!$A$8:$A$22,0))="","",IF(INDEX('Disrupt-DIH'!F$8:F$22,MATCH($B98,'Disrupt-DIH'!$A$8:$A$22,0))="N/A","No","Yes"))</f>
        <v/>
      </c>
      <c r="H98" s="64" t="str">
        <f t="shared" si="3"/>
        <v/>
      </c>
      <c r="I98" s="50">
        <v>11</v>
      </c>
      <c r="J98" s="52" t="str">
        <f>IF(INDEX('Detail-SR'!$B$8:$B$27,MATCH(I98,'Detail-SR'!$A$8:$A$27,0))="","",IF(INDEX('Detail-SR'!$E$8:$E$27,MATCH(I98,'Detail-SR'!$A$8:$A$27,0))=H98,INDEX('Detail-SR'!$B$8:$B$27,MATCH(I98,'Detail-SR'!$A$8:$A$27,0)),""))</f>
        <v/>
      </c>
      <c r="K98" s="33"/>
      <c r="L98" s="50">
        <f t="shared" si="4"/>
        <v>0</v>
      </c>
      <c r="M98" s="50" t="str">
        <f t="shared" si="5"/>
        <v>D2b</v>
      </c>
    </row>
    <row r="99" spans="1:13" x14ac:dyDescent="0.25">
      <c r="A99" s="50">
        <v>92</v>
      </c>
      <c r="B99" s="50" t="s">
        <v>225</v>
      </c>
      <c r="C99" s="52" t="str">
        <f>IF(H99="","",IF(INDEX('Disrupt-DIH'!$B$8:$B$22,MATCH(B99,'Disrupt-DIH'!$A$8:$A$22,0))="","",INDEX('Disrupt-DIH'!$B$8:$B$22,MATCH(B99,'Disrupt-DIH'!$A$8:$A$22,0))))</f>
        <v/>
      </c>
      <c r="D99" s="64" t="s">
        <v>49</v>
      </c>
      <c r="E99" s="64" t="str">
        <f>IF(INDEX('Disrupt-DIH'!$B$8:$B$22,MATCH($B99,'Disrupt-DIH'!$A$8:$A$22,0))="","",IF(INDEX('Disrupt-DIH'!D$8:D$22,MATCH($B99,'Disrupt-DIH'!$A$8:$A$22,0))="N/A","No","Yes"))</f>
        <v/>
      </c>
      <c r="F99" s="64" t="str">
        <f>IF(INDEX('Disrupt-DIH'!$B$8:$B$22,MATCH($B99,'Disrupt-DIH'!$A$8:$A$22,0))="","",IF(INDEX('Disrupt-DIH'!E$8:E$22,MATCH($B99,'Disrupt-DIH'!$A$8:$A$22,0))="N/A","No","Yes"))</f>
        <v/>
      </c>
      <c r="G99" s="64" t="str">
        <f>IF(INDEX('Disrupt-DIH'!$B$8:$B$22,MATCH($B99,'Disrupt-DIH'!$A$8:$A$22,0))="","",IF(INDEX('Disrupt-DIH'!F$8:F$22,MATCH($B99,'Disrupt-DIH'!$A$8:$A$22,0))="N/A","No","Yes"))</f>
        <v/>
      </c>
      <c r="H99" s="64" t="str">
        <f t="shared" si="3"/>
        <v/>
      </c>
      <c r="I99" s="50">
        <v>12</v>
      </c>
      <c r="J99" s="52" t="str">
        <f>IF(INDEX('Detail-SR'!$B$8:$B$27,MATCH(I99,'Detail-SR'!$A$8:$A$27,0))="","",IF(INDEX('Detail-SR'!$E$8:$E$27,MATCH(I99,'Detail-SR'!$A$8:$A$27,0))=H99,INDEX('Detail-SR'!$B$8:$B$27,MATCH(I99,'Detail-SR'!$A$8:$A$27,0)),""))</f>
        <v/>
      </c>
      <c r="K99" s="33"/>
      <c r="L99" s="50">
        <f t="shared" si="4"/>
        <v>0</v>
      </c>
      <c r="M99" s="50" t="str">
        <f t="shared" si="5"/>
        <v>D2b</v>
      </c>
    </row>
    <row r="100" spans="1:13" x14ac:dyDescent="0.25">
      <c r="A100" s="50">
        <v>93</v>
      </c>
      <c r="B100" s="50" t="s">
        <v>225</v>
      </c>
      <c r="C100" s="52" t="str">
        <f>IF(H100="","",IF(INDEX('Disrupt-DIH'!$B$8:$B$22,MATCH(B100,'Disrupt-DIH'!$A$8:$A$22,0))="","",INDEX('Disrupt-DIH'!$B$8:$B$22,MATCH(B100,'Disrupt-DIH'!$A$8:$A$22,0))))</f>
        <v/>
      </c>
      <c r="D100" s="64" t="s">
        <v>49</v>
      </c>
      <c r="E100" s="64" t="str">
        <f>IF(INDEX('Disrupt-DIH'!$B$8:$B$22,MATCH($B100,'Disrupt-DIH'!$A$8:$A$22,0))="","",IF(INDEX('Disrupt-DIH'!D$8:D$22,MATCH($B100,'Disrupt-DIH'!$A$8:$A$22,0))="N/A","No","Yes"))</f>
        <v/>
      </c>
      <c r="F100" s="64" t="str">
        <f>IF(INDEX('Disrupt-DIH'!$B$8:$B$22,MATCH($B100,'Disrupt-DIH'!$A$8:$A$22,0))="","",IF(INDEX('Disrupt-DIH'!E$8:E$22,MATCH($B100,'Disrupt-DIH'!$A$8:$A$22,0))="N/A","No","Yes"))</f>
        <v/>
      </c>
      <c r="G100" s="64" t="str">
        <f>IF(INDEX('Disrupt-DIH'!$B$8:$B$22,MATCH($B100,'Disrupt-DIH'!$A$8:$A$22,0))="","",IF(INDEX('Disrupt-DIH'!F$8:F$22,MATCH($B100,'Disrupt-DIH'!$A$8:$A$22,0))="N/A","No","Yes"))</f>
        <v/>
      </c>
      <c r="H100" s="64" t="str">
        <f t="shared" si="3"/>
        <v/>
      </c>
      <c r="I100" s="50">
        <v>13</v>
      </c>
      <c r="J100" s="52" t="str">
        <f>IF(INDEX('Detail-SR'!$B$8:$B$27,MATCH(I100,'Detail-SR'!$A$8:$A$27,0))="","",IF(INDEX('Detail-SR'!$E$8:$E$27,MATCH(I100,'Detail-SR'!$A$8:$A$27,0))=H100,INDEX('Detail-SR'!$B$8:$B$27,MATCH(I100,'Detail-SR'!$A$8:$A$27,0)),""))</f>
        <v/>
      </c>
      <c r="K100" s="33"/>
      <c r="L100" s="50">
        <f t="shared" si="4"/>
        <v>0</v>
      </c>
      <c r="M100" s="50" t="str">
        <f t="shared" si="5"/>
        <v>D2b</v>
      </c>
    </row>
    <row r="101" spans="1:13" x14ac:dyDescent="0.25">
      <c r="A101" s="50">
        <v>94</v>
      </c>
      <c r="B101" s="50" t="s">
        <v>225</v>
      </c>
      <c r="C101" s="52" t="str">
        <f>IF(H101="","",IF(INDEX('Disrupt-DIH'!$B$8:$B$22,MATCH(B101,'Disrupt-DIH'!$A$8:$A$22,0))="","",INDEX('Disrupt-DIH'!$B$8:$B$22,MATCH(B101,'Disrupt-DIH'!$A$8:$A$22,0))))</f>
        <v/>
      </c>
      <c r="D101" s="64" t="s">
        <v>49</v>
      </c>
      <c r="E101" s="64" t="str">
        <f>IF(INDEX('Disrupt-DIH'!$B$8:$B$22,MATCH($B101,'Disrupt-DIH'!$A$8:$A$22,0))="","",IF(INDEX('Disrupt-DIH'!D$8:D$22,MATCH($B101,'Disrupt-DIH'!$A$8:$A$22,0))="N/A","No","Yes"))</f>
        <v/>
      </c>
      <c r="F101" s="64" t="str">
        <f>IF(INDEX('Disrupt-DIH'!$B$8:$B$22,MATCH($B101,'Disrupt-DIH'!$A$8:$A$22,0))="","",IF(INDEX('Disrupt-DIH'!E$8:E$22,MATCH($B101,'Disrupt-DIH'!$A$8:$A$22,0))="N/A","No","Yes"))</f>
        <v/>
      </c>
      <c r="G101" s="64" t="str">
        <f>IF(INDEX('Disrupt-DIH'!$B$8:$B$22,MATCH($B101,'Disrupt-DIH'!$A$8:$A$22,0))="","",IF(INDEX('Disrupt-DIH'!F$8:F$22,MATCH($B101,'Disrupt-DIH'!$A$8:$A$22,0))="N/A","No","Yes"))</f>
        <v/>
      </c>
      <c r="H101" s="64" t="str">
        <f t="shared" si="3"/>
        <v/>
      </c>
      <c r="I101" s="50">
        <v>14</v>
      </c>
      <c r="J101" s="52" t="str">
        <f>IF(INDEX('Detail-SR'!$B$8:$B$27,MATCH(I101,'Detail-SR'!$A$8:$A$27,0))="","",IF(INDEX('Detail-SR'!$E$8:$E$27,MATCH(I101,'Detail-SR'!$A$8:$A$27,0))=H101,INDEX('Detail-SR'!$B$8:$B$27,MATCH(I101,'Detail-SR'!$A$8:$A$27,0)),""))</f>
        <v/>
      </c>
      <c r="K101" s="33"/>
      <c r="L101" s="50">
        <f t="shared" si="4"/>
        <v>0</v>
      </c>
      <c r="M101" s="50" t="str">
        <f t="shared" si="5"/>
        <v>D2b</v>
      </c>
    </row>
    <row r="102" spans="1:13" x14ac:dyDescent="0.25">
      <c r="A102" s="50">
        <v>95</v>
      </c>
      <c r="B102" s="50" t="s">
        <v>225</v>
      </c>
      <c r="C102" s="52" t="str">
        <f>IF(H102="","",IF(INDEX('Disrupt-DIH'!$B$8:$B$22,MATCH(B102,'Disrupt-DIH'!$A$8:$A$22,0))="","",INDEX('Disrupt-DIH'!$B$8:$B$22,MATCH(B102,'Disrupt-DIH'!$A$8:$A$22,0))))</f>
        <v/>
      </c>
      <c r="D102" s="64" t="s">
        <v>49</v>
      </c>
      <c r="E102" s="64" t="str">
        <f>IF(INDEX('Disrupt-DIH'!$B$8:$B$22,MATCH($B102,'Disrupt-DIH'!$A$8:$A$22,0))="","",IF(INDEX('Disrupt-DIH'!D$8:D$22,MATCH($B102,'Disrupt-DIH'!$A$8:$A$22,0))="N/A","No","Yes"))</f>
        <v/>
      </c>
      <c r="F102" s="64" t="str">
        <f>IF(INDEX('Disrupt-DIH'!$B$8:$B$22,MATCH($B102,'Disrupt-DIH'!$A$8:$A$22,0))="","",IF(INDEX('Disrupt-DIH'!E$8:E$22,MATCH($B102,'Disrupt-DIH'!$A$8:$A$22,0))="N/A","No","Yes"))</f>
        <v/>
      </c>
      <c r="G102" s="64" t="str">
        <f>IF(INDEX('Disrupt-DIH'!$B$8:$B$22,MATCH($B102,'Disrupt-DIH'!$A$8:$A$22,0))="","",IF(INDEX('Disrupt-DIH'!F$8:F$22,MATCH($B102,'Disrupt-DIH'!$A$8:$A$22,0))="N/A","No","Yes"))</f>
        <v/>
      </c>
      <c r="H102" s="64" t="str">
        <f t="shared" si="3"/>
        <v/>
      </c>
      <c r="I102" s="50">
        <v>15</v>
      </c>
      <c r="J102" s="52" t="str">
        <f>IF(INDEX('Detail-SR'!$B$8:$B$27,MATCH(I102,'Detail-SR'!$A$8:$A$27,0))="","",IF(INDEX('Detail-SR'!$E$8:$E$27,MATCH(I102,'Detail-SR'!$A$8:$A$27,0))=H102,INDEX('Detail-SR'!$B$8:$B$27,MATCH(I102,'Detail-SR'!$A$8:$A$27,0)),""))</f>
        <v/>
      </c>
      <c r="K102" s="33"/>
      <c r="L102" s="50">
        <f t="shared" si="4"/>
        <v>0</v>
      </c>
      <c r="M102" s="50" t="str">
        <f t="shared" si="5"/>
        <v>D2b</v>
      </c>
    </row>
    <row r="103" spans="1:13" x14ac:dyDescent="0.25">
      <c r="A103" s="50">
        <v>96</v>
      </c>
      <c r="B103" s="50" t="s">
        <v>225</v>
      </c>
      <c r="C103" s="52" t="str">
        <f>IF(H103="","",IF(INDEX('Disrupt-DIH'!$B$8:$B$22,MATCH(B103,'Disrupt-DIH'!$A$8:$A$22,0))="","",INDEX('Disrupt-DIH'!$B$8:$B$22,MATCH(B103,'Disrupt-DIH'!$A$8:$A$22,0))))</f>
        <v/>
      </c>
      <c r="D103" s="64" t="s">
        <v>49</v>
      </c>
      <c r="E103" s="64" t="str">
        <f>IF(INDEX('Disrupt-DIH'!$B$8:$B$22,MATCH($B103,'Disrupt-DIH'!$A$8:$A$22,0))="","",IF(INDEX('Disrupt-DIH'!D$8:D$22,MATCH($B103,'Disrupt-DIH'!$A$8:$A$22,0))="N/A","No","Yes"))</f>
        <v/>
      </c>
      <c r="F103" s="64" t="str">
        <f>IF(INDEX('Disrupt-DIH'!$B$8:$B$22,MATCH($B103,'Disrupt-DIH'!$A$8:$A$22,0))="","",IF(INDEX('Disrupt-DIH'!E$8:E$22,MATCH($B103,'Disrupt-DIH'!$A$8:$A$22,0))="N/A","No","Yes"))</f>
        <v/>
      </c>
      <c r="G103" s="64" t="str">
        <f>IF(INDEX('Disrupt-DIH'!$B$8:$B$22,MATCH($B103,'Disrupt-DIH'!$A$8:$A$22,0))="","",IF(INDEX('Disrupt-DIH'!F$8:F$22,MATCH($B103,'Disrupt-DIH'!$A$8:$A$22,0))="N/A","No","Yes"))</f>
        <v/>
      </c>
      <c r="H103" s="64" t="str">
        <f t="shared" si="3"/>
        <v/>
      </c>
      <c r="I103" s="50">
        <v>16</v>
      </c>
      <c r="J103" s="52" t="str">
        <f>IF(INDEX('Detail-SR'!$B$8:$B$27,MATCH(I103,'Detail-SR'!$A$8:$A$27,0))="","",IF(INDEX('Detail-SR'!$E$8:$E$27,MATCH(I103,'Detail-SR'!$A$8:$A$27,0))=H103,INDEX('Detail-SR'!$B$8:$B$27,MATCH(I103,'Detail-SR'!$A$8:$A$27,0)),""))</f>
        <v/>
      </c>
      <c r="K103" s="33"/>
      <c r="L103" s="50">
        <f t="shared" si="4"/>
        <v>0</v>
      </c>
      <c r="M103" s="50" t="str">
        <f t="shared" si="5"/>
        <v>D2b</v>
      </c>
    </row>
    <row r="104" spans="1:13" x14ac:dyDescent="0.25">
      <c r="A104" s="50">
        <v>97</v>
      </c>
      <c r="B104" s="50" t="s">
        <v>225</v>
      </c>
      <c r="C104" s="52" t="str">
        <f>IF(H104="","",IF(INDEX('Disrupt-DIH'!$B$8:$B$22,MATCH(B104,'Disrupt-DIH'!$A$8:$A$22,0))="","",INDEX('Disrupt-DIH'!$B$8:$B$22,MATCH(B104,'Disrupt-DIH'!$A$8:$A$22,0))))</f>
        <v/>
      </c>
      <c r="D104" s="64" t="s">
        <v>49</v>
      </c>
      <c r="E104" s="64" t="str">
        <f>IF(INDEX('Disrupt-DIH'!$B$8:$B$22,MATCH($B104,'Disrupt-DIH'!$A$8:$A$22,0))="","",IF(INDEX('Disrupt-DIH'!D$8:D$22,MATCH($B104,'Disrupt-DIH'!$A$8:$A$22,0))="N/A","No","Yes"))</f>
        <v/>
      </c>
      <c r="F104" s="64" t="str">
        <f>IF(INDEX('Disrupt-DIH'!$B$8:$B$22,MATCH($B104,'Disrupt-DIH'!$A$8:$A$22,0))="","",IF(INDEX('Disrupt-DIH'!E$8:E$22,MATCH($B104,'Disrupt-DIH'!$A$8:$A$22,0))="N/A","No","Yes"))</f>
        <v/>
      </c>
      <c r="G104" s="64" t="str">
        <f>IF(INDEX('Disrupt-DIH'!$B$8:$B$22,MATCH($B104,'Disrupt-DIH'!$A$8:$A$22,0))="","",IF(INDEX('Disrupt-DIH'!F$8:F$22,MATCH($B104,'Disrupt-DIH'!$A$8:$A$22,0))="N/A","No","Yes"))</f>
        <v/>
      </c>
      <c r="H104" s="64" t="str">
        <f t="shared" si="3"/>
        <v/>
      </c>
      <c r="I104" s="50">
        <v>17</v>
      </c>
      <c r="J104" s="52" t="str">
        <f>IF(INDEX('Detail-SR'!$B$8:$B$27,MATCH(I104,'Detail-SR'!$A$8:$A$27,0))="","",IF(INDEX('Detail-SR'!$E$8:$E$27,MATCH(I104,'Detail-SR'!$A$8:$A$27,0))=H104,INDEX('Detail-SR'!$B$8:$B$27,MATCH(I104,'Detail-SR'!$A$8:$A$27,0)),""))</f>
        <v/>
      </c>
      <c r="K104" s="33"/>
      <c r="L104" s="50">
        <f t="shared" si="4"/>
        <v>0</v>
      </c>
      <c r="M104" s="50" t="str">
        <f t="shared" si="5"/>
        <v>D2b</v>
      </c>
    </row>
    <row r="105" spans="1:13" x14ac:dyDescent="0.25">
      <c r="A105" s="50">
        <v>98</v>
      </c>
      <c r="B105" s="50" t="s">
        <v>225</v>
      </c>
      <c r="C105" s="52" t="str">
        <f>IF(H105="","",IF(INDEX('Disrupt-DIH'!$B$8:$B$22,MATCH(B105,'Disrupt-DIH'!$A$8:$A$22,0))="","",INDEX('Disrupt-DIH'!$B$8:$B$22,MATCH(B105,'Disrupt-DIH'!$A$8:$A$22,0))))</f>
        <v/>
      </c>
      <c r="D105" s="64" t="s">
        <v>49</v>
      </c>
      <c r="E105" s="64" t="str">
        <f>IF(INDEX('Disrupt-DIH'!$B$8:$B$22,MATCH($B105,'Disrupt-DIH'!$A$8:$A$22,0))="","",IF(INDEX('Disrupt-DIH'!D$8:D$22,MATCH($B105,'Disrupt-DIH'!$A$8:$A$22,0))="N/A","No","Yes"))</f>
        <v/>
      </c>
      <c r="F105" s="64" t="str">
        <f>IF(INDEX('Disrupt-DIH'!$B$8:$B$22,MATCH($B105,'Disrupt-DIH'!$A$8:$A$22,0))="","",IF(INDEX('Disrupt-DIH'!E$8:E$22,MATCH($B105,'Disrupt-DIH'!$A$8:$A$22,0))="N/A","No","Yes"))</f>
        <v/>
      </c>
      <c r="G105" s="64" t="str">
        <f>IF(INDEX('Disrupt-DIH'!$B$8:$B$22,MATCH($B105,'Disrupt-DIH'!$A$8:$A$22,0))="","",IF(INDEX('Disrupt-DIH'!F$8:F$22,MATCH($B105,'Disrupt-DIH'!$A$8:$A$22,0))="N/A","No","Yes"))</f>
        <v/>
      </c>
      <c r="H105" s="64" t="str">
        <f t="shared" si="3"/>
        <v/>
      </c>
      <c r="I105" s="50">
        <v>18</v>
      </c>
      <c r="J105" s="52" t="str">
        <f>IF(INDEX('Detail-SR'!$B$8:$B$27,MATCH(I105,'Detail-SR'!$A$8:$A$27,0))="","",IF(INDEX('Detail-SR'!$E$8:$E$27,MATCH(I105,'Detail-SR'!$A$8:$A$27,0))=H105,INDEX('Detail-SR'!$B$8:$B$27,MATCH(I105,'Detail-SR'!$A$8:$A$27,0)),""))</f>
        <v/>
      </c>
      <c r="K105" s="33"/>
      <c r="L105" s="50">
        <f t="shared" si="4"/>
        <v>0</v>
      </c>
      <c r="M105" s="50" t="str">
        <f t="shared" si="5"/>
        <v>D2b</v>
      </c>
    </row>
    <row r="106" spans="1:13" x14ac:dyDescent="0.25">
      <c r="A106" s="50">
        <v>99</v>
      </c>
      <c r="B106" s="50" t="s">
        <v>225</v>
      </c>
      <c r="C106" s="52" t="str">
        <f>IF(H106="","",IF(INDEX('Disrupt-DIH'!$B$8:$B$22,MATCH(B106,'Disrupt-DIH'!$A$8:$A$22,0))="","",INDEX('Disrupt-DIH'!$B$8:$B$22,MATCH(B106,'Disrupt-DIH'!$A$8:$A$22,0))))</f>
        <v/>
      </c>
      <c r="D106" s="64" t="s">
        <v>49</v>
      </c>
      <c r="E106" s="64" t="str">
        <f>IF(INDEX('Disrupt-DIH'!$B$8:$B$22,MATCH($B106,'Disrupt-DIH'!$A$8:$A$22,0))="","",IF(INDEX('Disrupt-DIH'!D$8:D$22,MATCH($B106,'Disrupt-DIH'!$A$8:$A$22,0))="N/A","No","Yes"))</f>
        <v/>
      </c>
      <c r="F106" s="64" t="str">
        <f>IF(INDEX('Disrupt-DIH'!$B$8:$B$22,MATCH($B106,'Disrupt-DIH'!$A$8:$A$22,0))="","",IF(INDEX('Disrupt-DIH'!E$8:E$22,MATCH($B106,'Disrupt-DIH'!$A$8:$A$22,0))="N/A","No","Yes"))</f>
        <v/>
      </c>
      <c r="G106" s="64" t="str">
        <f>IF(INDEX('Disrupt-DIH'!$B$8:$B$22,MATCH($B106,'Disrupt-DIH'!$A$8:$A$22,0))="","",IF(INDEX('Disrupt-DIH'!F$8:F$22,MATCH($B106,'Disrupt-DIH'!$A$8:$A$22,0))="N/A","No","Yes"))</f>
        <v/>
      </c>
      <c r="H106" s="64" t="str">
        <f t="shared" si="3"/>
        <v/>
      </c>
      <c r="I106" s="50">
        <v>19</v>
      </c>
      <c r="J106" s="52" t="str">
        <f>IF(INDEX('Detail-SR'!$B$8:$B$27,MATCH(I106,'Detail-SR'!$A$8:$A$27,0))="","",IF(INDEX('Detail-SR'!$E$8:$E$27,MATCH(I106,'Detail-SR'!$A$8:$A$27,0))=H106,INDEX('Detail-SR'!$B$8:$B$27,MATCH(I106,'Detail-SR'!$A$8:$A$27,0)),""))</f>
        <v/>
      </c>
      <c r="K106" s="33"/>
      <c r="L106" s="50">
        <f t="shared" si="4"/>
        <v>0</v>
      </c>
      <c r="M106" s="50" t="str">
        <f t="shared" si="5"/>
        <v>D2b</v>
      </c>
    </row>
    <row r="107" spans="1:13" x14ac:dyDescent="0.25">
      <c r="A107" s="50">
        <v>100</v>
      </c>
      <c r="B107" s="50" t="s">
        <v>225</v>
      </c>
      <c r="C107" s="52" t="str">
        <f>IF(H107="","",IF(INDEX('Disrupt-DIH'!$B$8:$B$22,MATCH(B107,'Disrupt-DIH'!$A$8:$A$22,0))="","",INDEX('Disrupt-DIH'!$B$8:$B$22,MATCH(B107,'Disrupt-DIH'!$A$8:$A$22,0))))</f>
        <v/>
      </c>
      <c r="D107" s="64" t="s">
        <v>49</v>
      </c>
      <c r="E107" s="64" t="str">
        <f>IF(INDEX('Disrupt-DIH'!$B$8:$B$22,MATCH($B107,'Disrupt-DIH'!$A$8:$A$22,0))="","",IF(INDEX('Disrupt-DIH'!D$8:D$22,MATCH($B107,'Disrupt-DIH'!$A$8:$A$22,0))="N/A","No","Yes"))</f>
        <v/>
      </c>
      <c r="F107" s="64" t="str">
        <f>IF(INDEX('Disrupt-DIH'!$B$8:$B$22,MATCH($B107,'Disrupt-DIH'!$A$8:$A$22,0))="","",IF(INDEX('Disrupt-DIH'!E$8:E$22,MATCH($B107,'Disrupt-DIH'!$A$8:$A$22,0))="N/A","No","Yes"))</f>
        <v/>
      </c>
      <c r="G107" s="64" t="str">
        <f>IF(INDEX('Disrupt-DIH'!$B$8:$B$22,MATCH($B107,'Disrupt-DIH'!$A$8:$A$22,0))="","",IF(INDEX('Disrupt-DIH'!F$8:F$22,MATCH($B107,'Disrupt-DIH'!$A$8:$A$22,0))="N/A","No","Yes"))</f>
        <v/>
      </c>
      <c r="H107" s="64" t="str">
        <f t="shared" si="3"/>
        <v/>
      </c>
      <c r="I107" s="50">
        <v>20</v>
      </c>
      <c r="J107" s="52" t="str">
        <f>IF(INDEX('Detail-SR'!$B$8:$B$27,MATCH(I107,'Detail-SR'!$A$8:$A$27,0))="","",IF(INDEX('Detail-SR'!$E$8:$E$27,MATCH(I107,'Detail-SR'!$A$8:$A$27,0))=H107,INDEX('Detail-SR'!$B$8:$B$27,MATCH(I107,'Detail-SR'!$A$8:$A$27,0)),""))</f>
        <v/>
      </c>
      <c r="K107" s="33"/>
      <c r="L107" s="50">
        <f t="shared" si="4"/>
        <v>0</v>
      </c>
      <c r="M107" s="50" t="str">
        <f t="shared" si="5"/>
        <v>D2b</v>
      </c>
    </row>
    <row r="108" spans="1:13" x14ac:dyDescent="0.25">
      <c r="A108" s="50">
        <v>101</v>
      </c>
      <c r="B108" s="50" t="s">
        <v>225</v>
      </c>
      <c r="C108" s="52" t="str">
        <f>IF(H108="","",IF(INDEX('Disrupt-DIH'!$B$8:$B$22,MATCH(B108,'Disrupt-DIH'!$A$8:$A$22,0))="","",INDEX('Disrupt-DIH'!$B$8:$B$22,MATCH(B108,'Disrupt-DIH'!$A$8:$A$22,0))))</f>
        <v/>
      </c>
      <c r="D108" s="64" t="s">
        <v>38</v>
      </c>
      <c r="E108" s="64" t="str">
        <f>IF(INDEX('Disrupt-DIH'!$B$8:$B$22,MATCH($B108,'Disrupt-DIH'!$A$8:$A$22,0))="","",IF(INDEX('Disrupt-DIH'!D$8:D$22,MATCH($B108,'Disrupt-DIH'!$A$8:$A$22,0))="N/A","No","Yes"))</f>
        <v/>
      </c>
      <c r="F108" s="64" t="str">
        <f>IF(INDEX('Disrupt-DIH'!$B$8:$B$22,MATCH($B108,'Disrupt-DIH'!$A$8:$A$22,0))="","",IF(INDEX('Disrupt-DIH'!E$8:E$22,MATCH($B108,'Disrupt-DIH'!$A$8:$A$22,0))="N/A","No","Yes"))</f>
        <v/>
      </c>
      <c r="G108" s="64" t="str">
        <f>IF(INDEX('Disrupt-DIH'!$B$8:$B$22,MATCH($B108,'Disrupt-DIH'!$A$8:$A$22,0))="","",IF(INDEX('Disrupt-DIH'!F$8:F$22,MATCH($B108,'Disrupt-DIH'!$A$8:$A$22,0))="N/A","No","Yes"))</f>
        <v/>
      </c>
      <c r="H108" s="64" t="str">
        <f t="shared" si="3"/>
        <v/>
      </c>
      <c r="I108" s="50">
        <v>1</v>
      </c>
      <c r="J108" s="52" t="str">
        <f>IF(INDEX('Detail-SR'!$B$8:$B$27,MATCH(I108,'Detail-SR'!$A$8:$A$27,0))="","",IF(INDEX('Detail-SR'!$E$8:$E$27,MATCH(I108,'Detail-SR'!$A$8:$A$27,0))=H108,INDEX('Detail-SR'!$B$8:$B$27,MATCH(I108,'Detail-SR'!$A$8:$A$27,0)),""))</f>
        <v/>
      </c>
      <c r="K108" s="33"/>
      <c r="L108" s="50">
        <f t="shared" si="4"/>
        <v>0</v>
      </c>
      <c r="M108" s="50" t="str">
        <f t="shared" si="5"/>
        <v>D2c</v>
      </c>
    </row>
    <row r="109" spans="1:13" x14ac:dyDescent="0.25">
      <c r="A109" s="50">
        <v>102</v>
      </c>
      <c r="B109" s="50" t="s">
        <v>225</v>
      </c>
      <c r="C109" s="52" t="str">
        <f>IF(H109="","",IF(INDEX('Disrupt-DIH'!$B$8:$B$22,MATCH(B109,'Disrupt-DIH'!$A$8:$A$22,0))="","",INDEX('Disrupt-DIH'!$B$8:$B$22,MATCH(B109,'Disrupt-DIH'!$A$8:$A$22,0))))</f>
        <v/>
      </c>
      <c r="D109" s="64" t="s">
        <v>38</v>
      </c>
      <c r="E109" s="64" t="str">
        <f>IF(INDEX('Disrupt-DIH'!$B$8:$B$22,MATCH($B109,'Disrupt-DIH'!$A$8:$A$22,0))="","",IF(INDEX('Disrupt-DIH'!D$8:D$22,MATCH($B109,'Disrupt-DIH'!$A$8:$A$22,0))="N/A","No","Yes"))</f>
        <v/>
      </c>
      <c r="F109" s="64" t="str">
        <f>IF(INDEX('Disrupt-DIH'!$B$8:$B$22,MATCH($B109,'Disrupt-DIH'!$A$8:$A$22,0))="","",IF(INDEX('Disrupt-DIH'!E$8:E$22,MATCH($B109,'Disrupt-DIH'!$A$8:$A$22,0))="N/A","No","Yes"))</f>
        <v/>
      </c>
      <c r="G109" s="64" t="str">
        <f>IF(INDEX('Disrupt-DIH'!$B$8:$B$22,MATCH($B109,'Disrupt-DIH'!$A$8:$A$22,0))="","",IF(INDEX('Disrupt-DIH'!F$8:F$22,MATCH($B109,'Disrupt-DIH'!$A$8:$A$22,0))="N/A","No","Yes"))</f>
        <v/>
      </c>
      <c r="H109" s="64" t="str">
        <f t="shared" si="3"/>
        <v/>
      </c>
      <c r="I109" s="50">
        <v>2</v>
      </c>
      <c r="J109" s="52" t="str">
        <f>IF(INDEX('Detail-SR'!$B$8:$B$27,MATCH(I109,'Detail-SR'!$A$8:$A$27,0))="","",IF(INDEX('Detail-SR'!$E$8:$E$27,MATCH(I109,'Detail-SR'!$A$8:$A$27,0))=H109,INDEX('Detail-SR'!$B$8:$B$27,MATCH(I109,'Detail-SR'!$A$8:$A$27,0)),""))</f>
        <v/>
      </c>
      <c r="K109" s="33"/>
      <c r="L109" s="50">
        <f t="shared" si="4"/>
        <v>0</v>
      </c>
      <c r="M109" s="50" t="str">
        <f t="shared" si="5"/>
        <v>D2c</v>
      </c>
    </row>
    <row r="110" spans="1:13" x14ac:dyDescent="0.25">
      <c r="A110" s="50">
        <v>103</v>
      </c>
      <c r="B110" s="50" t="s">
        <v>225</v>
      </c>
      <c r="C110" s="52" t="str">
        <f>IF(H110="","",IF(INDEX('Disrupt-DIH'!$B$8:$B$22,MATCH(B110,'Disrupt-DIH'!$A$8:$A$22,0))="","",INDEX('Disrupt-DIH'!$B$8:$B$22,MATCH(B110,'Disrupt-DIH'!$A$8:$A$22,0))))</f>
        <v/>
      </c>
      <c r="D110" s="64" t="s">
        <v>38</v>
      </c>
      <c r="E110" s="64" t="str">
        <f>IF(INDEX('Disrupt-DIH'!$B$8:$B$22,MATCH($B110,'Disrupt-DIH'!$A$8:$A$22,0))="","",IF(INDEX('Disrupt-DIH'!D$8:D$22,MATCH($B110,'Disrupt-DIH'!$A$8:$A$22,0))="N/A","No","Yes"))</f>
        <v/>
      </c>
      <c r="F110" s="64" t="str">
        <f>IF(INDEX('Disrupt-DIH'!$B$8:$B$22,MATCH($B110,'Disrupt-DIH'!$A$8:$A$22,0))="","",IF(INDEX('Disrupt-DIH'!E$8:E$22,MATCH($B110,'Disrupt-DIH'!$A$8:$A$22,0))="N/A","No","Yes"))</f>
        <v/>
      </c>
      <c r="G110" s="64" t="str">
        <f>IF(INDEX('Disrupt-DIH'!$B$8:$B$22,MATCH($B110,'Disrupt-DIH'!$A$8:$A$22,0))="","",IF(INDEX('Disrupt-DIH'!F$8:F$22,MATCH($B110,'Disrupt-DIH'!$A$8:$A$22,0))="N/A","No","Yes"))</f>
        <v/>
      </c>
      <c r="H110" s="64" t="str">
        <f t="shared" si="3"/>
        <v/>
      </c>
      <c r="I110" s="50">
        <v>3</v>
      </c>
      <c r="J110" s="52" t="str">
        <f>IF(INDEX('Detail-SR'!$B$8:$B$27,MATCH(I110,'Detail-SR'!$A$8:$A$27,0))="","",IF(INDEX('Detail-SR'!$E$8:$E$27,MATCH(I110,'Detail-SR'!$A$8:$A$27,0))=H110,INDEX('Detail-SR'!$B$8:$B$27,MATCH(I110,'Detail-SR'!$A$8:$A$27,0)),""))</f>
        <v/>
      </c>
      <c r="K110" s="33"/>
      <c r="L110" s="50">
        <f t="shared" si="4"/>
        <v>0</v>
      </c>
      <c r="M110" s="50" t="str">
        <f t="shared" si="5"/>
        <v>D2c</v>
      </c>
    </row>
    <row r="111" spans="1:13" x14ac:dyDescent="0.25">
      <c r="A111" s="50">
        <v>104</v>
      </c>
      <c r="B111" s="50" t="s">
        <v>225</v>
      </c>
      <c r="C111" s="52" t="str">
        <f>IF(H111="","",IF(INDEX('Disrupt-DIH'!$B$8:$B$22,MATCH(B111,'Disrupt-DIH'!$A$8:$A$22,0))="","",INDEX('Disrupt-DIH'!$B$8:$B$22,MATCH(B111,'Disrupt-DIH'!$A$8:$A$22,0))))</f>
        <v/>
      </c>
      <c r="D111" s="64" t="s">
        <v>38</v>
      </c>
      <c r="E111" s="64" t="str">
        <f>IF(INDEX('Disrupt-DIH'!$B$8:$B$22,MATCH($B111,'Disrupt-DIH'!$A$8:$A$22,0))="","",IF(INDEX('Disrupt-DIH'!D$8:D$22,MATCH($B111,'Disrupt-DIH'!$A$8:$A$22,0))="N/A","No","Yes"))</f>
        <v/>
      </c>
      <c r="F111" s="64" t="str">
        <f>IF(INDEX('Disrupt-DIH'!$B$8:$B$22,MATCH($B111,'Disrupt-DIH'!$A$8:$A$22,0))="","",IF(INDEX('Disrupt-DIH'!E$8:E$22,MATCH($B111,'Disrupt-DIH'!$A$8:$A$22,0))="N/A","No","Yes"))</f>
        <v/>
      </c>
      <c r="G111" s="64" t="str">
        <f>IF(INDEX('Disrupt-DIH'!$B$8:$B$22,MATCH($B111,'Disrupt-DIH'!$A$8:$A$22,0))="","",IF(INDEX('Disrupt-DIH'!F$8:F$22,MATCH($B111,'Disrupt-DIH'!$A$8:$A$22,0))="N/A","No","Yes"))</f>
        <v/>
      </c>
      <c r="H111" s="64" t="str">
        <f t="shared" si="3"/>
        <v/>
      </c>
      <c r="I111" s="50">
        <v>4</v>
      </c>
      <c r="J111" s="52" t="str">
        <f>IF(INDEX('Detail-SR'!$B$8:$B$27,MATCH(I111,'Detail-SR'!$A$8:$A$27,0))="","",IF(INDEX('Detail-SR'!$E$8:$E$27,MATCH(I111,'Detail-SR'!$A$8:$A$27,0))=H111,INDEX('Detail-SR'!$B$8:$B$27,MATCH(I111,'Detail-SR'!$A$8:$A$27,0)),""))</f>
        <v/>
      </c>
      <c r="K111" s="33"/>
      <c r="L111" s="50">
        <f t="shared" si="4"/>
        <v>0</v>
      </c>
      <c r="M111" s="50" t="str">
        <f t="shared" si="5"/>
        <v>D2c</v>
      </c>
    </row>
    <row r="112" spans="1:13" x14ac:dyDescent="0.25">
      <c r="A112" s="50">
        <v>105</v>
      </c>
      <c r="B112" s="50" t="s">
        <v>225</v>
      </c>
      <c r="C112" s="52" t="str">
        <f>IF(H112="","",IF(INDEX('Disrupt-DIH'!$B$8:$B$22,MATCH(B112,'Disrupt-DIH'!$A$8:$A$22,0))="","",INDEX('Disrupt-DIH'!$B$8:$B$22,MATCH(B112,'Disrupt-DIH'!$A$8:$A$22,0))))</f>
        <v/>
      </c>
      <c r="D112" s="64" t="s">
        <v>38</v>
      </c>
      <c r="E112" s="64" t="str">
        <f>IF(INDEX('Disrupt-DIH'!$B$8:$B$22,MATCH($B112,'Disrupt-DIH'!$A$8:$A$22,0))="","",IF(INDEX('Disrupt-DIH'!D$8:D$22,MATCH($B112,'Disrupt-DIH'!$A$8:$A$22,0))="N/A","No","Yes"))</f>
        <v/>
      </c>
      <c r="F112" s="64" t="str">
        <f>IF(INDEX('Disrupt-DIH'!$B$8:$B$22,MATCH($B112,'Disrupt-DIH'!$A$8:$A$22,0))="","",IF(INDEX('Disrupt-DIH'!E$8:E$22,MATCH($B112,'Disrupt-DIH'!$A$8:$A$22,0))="N/A","No","Yes"))</f>
        <v/>
      </c>
      <c r="G112" s="64" t="str">
        <f>IF(INDEX('Disrupt-DIH'!$B$8:$B$22,MATCH($B112,'Disrupt-DIH'!$A$8:$A$22,0))="","",IF(INDEX('Disrupt-DIH'!F$8:F$22,MATCH($B112,'Disrupt-DIH'!$A$8:$A$22,0))="N/A","No","Yes"))</f>
        <v/>
      </c>
      <c r="H112" s="64" t="str">
        <f t="shared" si="3"/>
        <v/>
      </c>
      <c r="I112" s="50">
        <v>5</v>
      </c>
      <c r="J112" s="52" t="str">
        <f>IF(INDEX('Detail-SR'!$B$8:$B$27,MATCH(I112,'Detail-SR'!$A$8:$A$27,0))="","",IF(INDEX('Detail-SR'!$E$8:$E$27,MATCH(I112,'Detail-SR'!$A$8:$A$27,0))=H112,INDEX('Detail-SR'!$B$8:$B$27,MATCH(I112,'Detail-SR'!$A$8:$A$27,0)),""))</f>
        <v/>
      </c>
      <c r="K112" s="33"/>
      <c r="L112" s="50">
        <f t="shared" si="4"/>
        <v>0</v>
      </c>
      <c r="M112" s="50" t="str">
        <f t="shared" si="5"/>
        <v>D2c</v>
      </c>
    </row>
    <row r="113" spans="1:13" x14ac:dyDescent="0.25">
      <c r="A113" s="50">
        <v>106</v>
      </c>
      <c r="B113" s="50" t="s">
        <v>225</v>
      </c>
      <c r="C113" s="52" t="str">
        <f>IF(H113="","",IF(INDEX('Disrupt-DIH'!$B$8:$B$22,MATCH(B113,'Disrupt-DIH'!$A$8:$A$22,0))="","",INDEX('Disrupt-DIH'!$B$8:$B$22,MATCH(B113,'Disrupt-DIH'!$A$8:$A$22,0))))</f>
        <v/>
      </c>
      <c r="D113" s="64" t="s">
        <v>38</v>
      </c>
      <c r="E113" s="64" t="str">
        <f>IF(INDEX('Disrupt-DIH'!$B$8:$B$22,MATCH($B113,'Disrupt-DIH'!$A$8:$A$22,0))="","",IF(INDEX('Disrupt-DIH'!D$8:D$22,MATCH($B113,'Disrupt-DIH'!$A$8:$A$22,0))="N/A","No","Yes"))</f>
        <v/>
      </c>
      <c r="F113" s="64" t="str">
        <f>IF(INDEX('Disrupt-DIH'!$B$8:$B$22,MATCH($B113,'Disrupt-DIH'!$A$8:$A$22,0))="","",IF(INDEX('Disrupt-DIH'!E$8:E$22,MATCH($B113,'Disrupt-DIH'!$A$8:$A$22,0))="N/A","No","Yes"))</f>
        <v/>
      </c>
      <c r="G113" s="64" t="str">
        <f>IF(INDEX('Disrupt-DIH'!$B$8:$B$22,MATCH($B113,'Disrupt-DIH'!$A$8:$A$22,0))="","",IF(INDEX('Disrupt-DIH'!F$8:F$22,MATCH($B113,'Disrupt-DIH'!$A$8:$A$22,0))="N/A","No","Yes"))</f>
        <v/>
      </c>
      <c r="H113" s="64" t="str">
        <f t="shared" si="3"/>
        <v/>
      </c>
      <c r="I113" s="50">
        <v>6</v>
      </c>
      <c r="J113" s="52" t="str">
        <f>IF(INDEX('Detail-SR'!$B$8:$B$27,MATCH(I113,'Detail-SR'!$A$8:$A$27,0))="","",IF(INDEX('Detail-SR'!$E$8:$E$27,MATCH(I113,'Detail-SR'!$A$8:$A$27,0))=H113,INDEX('Detail-SR'!$B$8:$B$27,MATCH(I113,'Detail-SR'!$A$8:$A$27,0)),""))</f>
        <v/>
      </c>
      <c r="K113" s="33"/>
      <c r="L113" s="50">
        <f t="shared" si="4"/>
        <v>0</v>
      </c>
      <c r="M113" s="50" t="str">
        <f t="shared" si="5"/>
        <v>D2c</v>
      </c>
    </row>
    <row r="114" spans="1:13" x14ac:dyDescent="0.25">
      <c r="A114" s="50">
        <v>107</v>
      </c>
      <c r="B114" s="50" t="s">
        <v>225</v>
      </c>
      <c r="C114" s="52" t="str">
        <f>IF(H114="","",IF(INDEX('Disrupt-DIH'!$B$8:$B$22,MATCH(B114,'Disrupt-DIH'!$A$8:$A$22,0))="","",INDEX('Disrupt-DIH'!$B$8:$B$22,MATCH(B114,'Disrupt-DIH'!$A$8:$A$22,0))))</f>
        <v/>
      </c>
      <c r="D114" s="64" t="s">
        <v>38</v>
      </c>
      <c r="E114" s="64" t="str">
        <f>IF(INDEX('Disrupt-DIH'!$B$8:$B$22,MATCH($B114,'Disrupt-DIH'!$A$8:$A$22,0))="","",IF(INDEX('Disrupt-DIH'!D$8:D$22,MATCH($B114,'Disrupt-DIH'!$A$8:$A$22,0))="N/A","No","Yes"))</f>
        <v/>
      </c>
      <c r="F114" s="64" t="str">
        <f>IF(INDEX('Disrupt-DIH'!$B$8:$B$22,MATCH($B114,'Disrupt-DIH'!$A$8:$A$22,0))="","",IF(INDEX('Disrupt-DIH'!E$8:E$22,MATCH($B114,'Disrupt-DIH'!$A$8:$A$22,0))="N/A","No","Yes"))</f>
        <v/>
      </c>
      <c r="G114" s="64" t="str">
        <f>IF(INDEX('Disrupt-DIH'!$B$8:$B$22,MATCH($B114,'Disrupt-DIH'!$A$8:$A$22,0))="","",IF(INDEX('Disrupt-DIH'!F$8:F$22,MATCH($B114,'Disrupt-DIH'!$A$8:$A$22,0))="N/A","No","Yes"))</f>
        <v/>
      </c>
      <c r="H114" s="64" t="str">
        <f t="shared" si="3"/>
        <v/>
      </c>
      <c r="I114" s="50">
        <v>7</v>
      </c>
      <c r="J114" s="52" t="str">
        <f>IF(INDEX('Detail-SR'!$B$8:$B$27,MATCH(I114,'Detail-SR'!$A$8:$A$27,0))="","",IF(INDEX('Detail-SR'!$E$8:$E$27,MATCH(I114,'Detail-SR'!$A$8:$A$27,0))=H114,INDEX('Detail-SR'!$B$8:$B$27,MATCH(I114,'Detail-SR'!$A$8:$A$27,0)),""))</f>
        <v/>
      </c>
      <c r="K114" s="33"/>
      <c r="L114" s="50">
        <f t="shared" si="4"/>
        <v>0</v>
      </c>
      <c r="M114" s="50" t="str">
        <f t="shared" si="5"/>
        <v>D2c</v>
      </c>
    </row>
    <row r="115" spans="1:13" x14ac:dyDescent="0.25">
      <c r="A115" s="50">
        <v>108</v>
      </c>
      <c r="B115" s="50" t="s">
        <v>225</v>
      </c>
      <c r="C115" s="52" t="str">
        <f>IF(H115="","",IF(INDEX('Disrupt-DIH'!$B$8:$B$22,MATCH(B115,'Disrupt-DIH'!$A$8:$A$22,0))="","",INDEX('Disrupt-DIH'!$B$8:$B$22,MATCH(B115,'Disrupt-DIH'!$A$8:$A$22,0))))</f>
        <v/>
      </c>
      <c r="D115" s="64" t="s">
        <v>38</v>
      </c>
      <c r="E115" s="64" t="str">
        <f>IF(INDEX('Disrupt-DIH'!$B$8:$B$22,MATCH($B115,'Disrupt-DIH'!$A$8:$A$22,0))="","",IF(INDEX('Disrupt-DIH'!D$8:D$22,MATCH($B115,'Disrupt-DIH'!$A$8:$A$22,0))="N/A","No","Yes"))</f>
        <v/>
      </c>
      <c r="F115" s="64" t="str">
        <f>IF(INDEX('Disrupt-DIH'!$B$8:$B$22,MATCH($B115,'Disrupt-DIH'!$A$8:$A$22,0))="","",IF(INDEX('Disrupt-DIH'!E$8:E$22,MATCH($B115,'Disrupt-DIH'!$A$8:$A$22,0))="N/A","No","Yes"))</f>
        <v/>
      </c>
      <c r="G115" s="64" t="str">
        <f>IF(INDEX('Disrupt-DIH'!$B$8:$B$22,MATCH($B115,'Disrupt-DIH'!$A$8:$A$22,0))="","",IF(INDEX('Disrupt-DIH'!F$8:F$22,MATCH($B115,'Disrupt-DIH'!$A$8:$A$22,0))="N/A","No","Yes"))</f>
        <v/>
      </c>
      <c r="H115" s="64" t="str">
        <f t="shared" si="3"/>
        <v/>
      </c>
      <c r="I115" s="50">
        <v>8</v>
      </c>
      <c r="J115" s="52" t="str">
        <f>IF(INDEX('Detail-SR'!$B$8:$B$27,MATCH(I115,'Detail-SR'!$A$8:$A$27,0))="","",IF(INDEX('Detail-SR'!$E$8:$E$27,MATCH(I115,'Detail-SR'!$A$8:$A$27,0))=H115,INDEX('Detail-SR'!$B$8:$B$27,MATCH(I115,'Detail-SR'!$A$8:$A$27,0)),""))</f>
        <v/>
      </c>
      <c r="K115" s="33"/>
      <c r="L115" s="50">
        <f t="shared" si="4"/>
        <v>0</v>
      </c>
      <c r="M115" s="50" t="str">
        <f t="shared" si="5"/>
        <v>D2c</v>
      </c>
    </row>
    <row r="116" spans="1:13" x14ac:dyDescent="0.25">
      <c r="A116" s="50">
        <v>109</v>
      </c>
      <c r="B116" s="50" t="s">
        <v>225</v>
      </c>
      <c r="C116" s="52" t="str">
        <f>IF(H116="","",IF(INDEX('Disrupt-DIH'!$B$8:$B$22,MATCH(B116,'Disrupt-DIH'!$A$8:$A$22,0))="","",INDEX('Disrupt-DIH'!$B$8:$B$22,MATCH(B116,'Disrupt-DIH'!$A$8:$A$22,0))))</f>
        <v/>
      </c>
      <c r="D116" s="64" t="s">
        <v>38</v>
      </c>
      <c r="E116" s="64" t="str">
        <f>IF(INDEX('Disrupt-DIH'!$B$8:$B$22,MATCH($B116,'Disrupt-DIH'!$A$8:$A$22,0))="","",IF(INDEX('Disrupt-DIH'!D$8:D$22,MATCH($B116,'Disrupt-DIH'!$A$8:$A$22,0))="N/A","No","Yes"))</f>
        <v/>
      </c>
      <c r="F116" s="64" t="str">
        <f>IF(INDEX('Disrupt-DIH'!$B$8:$B$22,MATCH($B116,'Disrupt-DIH'!$A$8:$A$22,0))="","",IF(INDEX('Disrupt-DIH'!E$8:E$22,MATCH($B116,'Disrupt-DIH'!$A$8:$A$22,0))="N/A","No","Yes"))</f>
        <v/>
      </c>
      <c r="G116" s="64" t="str">
        <f>IF(INDEX('Disrupt-DIH'!$B$8:$B$22,MATCH($B116,'Disrupt-DIH'!$A$8:$A$22,0))="","",IF(INDEX('Disrupt-DIH'!F$8:F$22,MATCH($B116,'Disrupt-DIH'!$A$8:$A$22,0))="N/A","No","Yes"))</f>
        <v/>
      </c>
      <c r="H116" s="64" t="str">
        <f t="shared" si="3"/>
        <v/>
      </c>
      <c r="I116" s="50">
        <v>9</v>
      </c>
      <c r="J116" s="52" t="str">
        <f>IF(INDEX('Detail-SR'!$B$8:$B$27,MATCH(I116,'Detail-SR'!$A$8:$A$27,0))="","",IF(INDEX('Detail-SR'!$E$8:$E$27,MATCH(I116,'Detail-SR'!$A$8:$A$27,0))=H116,INDEX('Detail-SR'!$B$8:$B$27,MATCH(I116,'Detail-SR'!$A$8:$A$27,0)),""))</f>
        <v/>
      </c>
      <c r="K116" s="33"/>
      <c r="L116" s="50">
        <f t="shared" si="4"/>
        <v>0</v>
      </c>
      <c r="M116" s="50" t="str">
        <f t="shared" si="5"/>
        <v>D2c</v>
      </c>
    </row>
    <row r="117" spans="1:13" x14ac:dyDescent="0.25">
      <c r="A117" s="50">
        <v>110</v>
      </c>
      <c r="B117" s="50" t="s">
        <v>225</v>
      </c>
      <c r="C117" s="52" t="str">
        <f>IF(H117="","",IF(INDEX('Disrupt-DIH'!$B$8:$B$22,MATCH(B117,'Disrupt-DIH'!$A$8:$A$22,0))="","",INDEX('Disrupt-DIH'!$B$8:$B$22,MATCH(B117,'Disrupt-DIH'!$A$8:$A$22,0))))</f>
        <v/>
      </c>
      <c r="D117" s="64" t="s">
        <v>38</v>
      </c>
      <c r="E117" s="64" t="str">
        <f>IF(INDEX('Disrupt-DIH'!$B$8:$B$22,MATCH($B117,'Disrupt-DIH'!$A$8:$A$22,0))="","",IF(INDEX('Disrupt-DIH'!D$8:D$22,MATCH($B117,'Disrupt-DIH'!$A$8:$A$22,0))="N/A","No","Yes"))</f>
        <v/>
      </c>
      <c r="F117" s="64" t="str">
        <f>IF(INDEX('Disrupt-DIH'!$B$8:$B$22,MATCH($B117,'Disrupt-DIH'!$A$8:$A$22,0))="","",IF(INDEX('Disrupt-DIH'!E$8:E$22,MATCH($B117,'Disrupt-DIH'!$A$8:$A$22,0))="N/A","No","Yes"))</f>
        <v/>
      </c>
      <c r="G117" s="64" t="str">
        <f>IF(INDEX('Disrupt-DIH'!$B$8:$B$22,MATCH($B117,'Disrupt-DIH'!$A$8:$A$22,0))="","",IF(INDEX('Disrupt-DIH'!F$8:F$22,MATCH($B117,'Disrupt-DIH'!$A$8:$A$22,0))="N/A","No","Yes"))</f>
        <v/>
      </c>
      <c r="H117" s="64" t="str">
        <f t="shared" si="3"/>
        <v/>
      </c>
      <c r="I117" s="50">
        <v>10</v>
      </c>
      <c r="J117" s="52" t="str">
        <f>IF(INDEX('Detail-SR'!$B$8:$B$27,MATCH(I117,'Detail-SR'!$A$8:$A$27,0))="","",IF(INDEX('Detail-SR'!$E$8:$E$27,MATCH(I117,'Detail-SR'!$A$8:$A$27,0))=H117,INDEX('Detail-SR'!$B$8:$B$27,MATCH(I117,'Detail-SR'!$A$8:$A$27,0)),""))</f>
        <v/>
      </c>
      <c r="K117" s="33"/>
      <c r="L117" s="50">
        <f t="shared" si="4"/>
        <v>0</v>
      </c>
      <c r="M117" s="50" t="str">
        <f t="shared" si="5"/>
        <v>D2c</v>
      </c>
    </row>
    <row r="118" spans="1:13" x14ac:dyDescent="0.25">
      <c r="A118" s="50">
        <v>111</v>
      </c>
      <c r="B118" s="50" t="s">
        <v>225</v>
      </c>
      <c r="C118" s="52" t="str">
        <f>IF(H118="","",IF(INDEX('Disrupt-DIH'!$B$8:$B$22,MATCH(B118,'Disrupt-DIH'!$A$8:$A$22,0))="","",INDEX('Disrupt-DIH'!$B$8:$B$22,MATCH(B118,'Disrupt-DIH'!$A$8:$A$22,0))))</f>
        <v/>
      </c>
      <c r="D118" s="64" t="s">
        <v>38</v>
      </c>
      <c r="E118" s="64" t="str">
        <f>IF(INDEX('Disrupt-DIH'!$B$8:$B$22,MATCH($B118,'Disrupt-DIH'!$A$8:$A$22,0))="","",IF(INDEX('Disrupt-DIH'!D$8:D$22,MATCH($B118,'Disrupt-DIH'!$A$8:$A$22,0))="N/A","No","Yes"))</f>
        <v/>
      </c>
      <c r="F118" s="64" t="str">
        <f>IF(INDEX('Disrupt-DIH'!$B$8:$B$22,MATCH($B118,'Disrupt-DIH'!$A$8:$A$22,0))="","",IF(INDEX('Disrupt-DIH'!E$8:E$22,MATCH($B118,'Disrupt-DIH'!$A$8:$A$22,0))="N/A","No","Yes"))</f>
        <v/>
      </c>
      <c r="G118" s="64" t="str">
        <f>IF(INDEX('Disrupt-DIH'!$B$8:$B$22,MATCH($B118,'Disrupt-DIH'!$A$8:$A$22,0))="","",IF(INDEX('Disrupt-DIH'!F$8:F$22,MATCH($B118,'Disrupt-DIH'!$A$8:$A$22,0))="N/A","No","Yes"))</f>
        <v/>
      </c>
      <c r="H118" s="64" t="str">
        <f t="shared" si="3"/>
        <v/>
      </c>
      <c r="I118" s="50">
        <v>11</v>
      </c>
      <c r="J118" s="52" t="str">
        <f>IF(INDEX('Detail-SR'!$B$8:$B$27,MATCH(I118,'Detail-SR'!$A$8:$A$27,0))="","",IF(INDEX('Detail-SR'!$E$8:$E$27,MATCH(I118,'Detail-SR'!$A$8:$A$27,0))=H118,INDEX('Detail-SR'!$B$8:$B$27,MATCH(I118,'Detail-SR'!$A$8:$A$27,0)),""))</f>
        <v/>
      </c>
      <c r="K118" s="33"/>
      <c r="L118" s="50">
        <f t="shared" si="4"/>
        <v>0</v>
      </c>
      <c r="M118" s="50" t="str">
        <f t="shared" si="5"/>
        <v>D2c</v>
      </c>
    </row>
    <row r="119" spans="1:13" x14ac:dyDescent="0.25">
      <c r="A119" s="50">
        <v>112</v>
      </c>
      <c r="B119" s="50" t="s">
        <v>225</v>
      </c>
      <c r="C119" s="52" t="str">
        <f>IF(H119="","",IF(INDEX('Disrupt-DIH'!$B$8:$B$22,MATCH(B119,'Disrupt-DIH'!$A$8:$A$22,0))="","",INDEX('Disrupt-DIH'!$B$8:$B$22,MATCH(B119,'Disrupt-DIH'!$A$8:$A$22,0))))</f>
        <v/>
      </c>
      <c r="D119" s="64" t="s">
        <v>38</v>
      </c>
      <c r="E119" s="64" t="str">
        <f>IF(INDEX('Disrupt-DIH'!$B$8:$B$22,MATCH($B119,'Disrupt-DIH'!$A$8:$A$22,0))="","",IF(INDEX('Disrupt-DIH'!D$8:D$22,MATCH($B119,'Disrupt-DIH'!$A$8:$A$22,0))="N/A","No","Yes"))</f>
        <v/>
      </c>
      <c r="F119" s="64" t="str">
        <f>IF(INDEX('Disrupt-DIH'!$B$8:$B$22,MATCH($B119,'Disrupt-DIH'!$A$8:$A$22,0))="","",IF(INDEX('Disrupt-DIH'!E$8:E$22,MATCH($B119,'Disrupt-DIH'!$A$8:$A$22,0))="N/A","No","Yes"))</f>
        <v/>
      </c>
      <c r="G119" s="64" t="str">
        <f>IF(INDEX('Disrupt-DIH'!$B$8:$B$22,MATCH($B119,'Disrupt-DIH'!$A$8:$A$22,0))="","",IF(INDEX('Disrupt-DIH'!F$8:F$22,MATCH($B119,'Disrupt-DIH'!$A$8:$A$22,0))="N/A","No","Yes"))</f>
        <v/>
      </c>
      <c r="H119" s="64" t="str">
        <f t="shared" si="3"/>
        <v/>
      </c>
      <c r="I119" s="50">
        <v>12</v>
      </c>
      <c r="J119" s="52" t="str">
        <f>IF(INDEX('Detail-SR'!$B$8:$B$27,MATCH(I119,'Detail-SR'!$A$8:$A$27,0))="","",IF(INDEX('Detail-SR'!$E$8:$E$27,MATCH(I119,'Detail-SR'!$A$8:$A$27,0))=H119,INDEX('Detail-SR'!$B$8:$B$27,MATCH(I119,'Detail-SR'!$A$8:$A$27,0)),""))</f>
        <v/>
      </c>
      <c r="K119" s="33"/>
      <c r="L119" s="50">
        <f t="shared" si="4"/>
        <v>0</v>
      </c>
      <c r="M119" s="50" t="str">
        <f t="shared" si="5"/>
        <v>D2c</v>
      </c>
    </row>
    <row r="120" spans="1:13" x14ac:dyDescent="0.25">
      <c r="A120" s="50">
        <v>113</v>
      </c>
      <c r="B120" s="50" t="s">
        <v>225</v>
      </c>
      <c r="C120" s="52" t="str">
        <f>IF(H120="","",IF(INDEX('Disrupt-DIH'!$B$8:$B$22,MATCH(B120,'Disrupt-DIH'!$A$8:$A$22,0))="","",INDEX('Disrupt-DIH'!$B$8:$B$22,MATCH(B120,'Disrupt-DIH'!$A$8:$A$22,0))))</f>
        <v/>
      </c>
      <c r="D120" s="64" t="s">
        <v>38</v>
      </c>
      <c r="E120" s="64" t="str">
        <f>IF(INDEX('Disrupt-DIH'!$B$8:$B$22,MATCH($B120,'Disrupt-DIH'!$A$8:$A$22,0))="","",IF(INDEX('Disrupt-DIH'!D$8:D$22,MATCH($B120,'Disrupt-DIH'!$A$8:$A$22,0))="N/A","No","Yes"))</f>
        <v/>
      </c>
      <c r="F120" s="64" t="str">
        <f>IF(INDEX('Disrupt-DIH'!$B$8:$B$22,MATCH($B120,'Disrupt-DIH'!$A$8:$A$22,0))="","",IF(INDEX('Disrupt-DIH'!E$8:E$22,MATCH($B120,'Disrupt-DIH'!$A$8:$A$22,0))="N/A","No","Yes"))</f>
        <v/>
      </c>
      <c r="G120" s="64" t="str">
        <f>IF(INDEX('Disrupt-DIH'!$B$8:$B$22,MATCH($B120,'Disrupt-DIH'!$A$8:$A$22,0))="","",IF(INDEX('Disrupt-DIH'!F$8:F$22,MATCH($B120,'Disrupt-DIH'!$A$8:$A$22,0))="N/A","No","Yes"))</f>
        <v/>
      </c>
      <c r="H120" s="64" t="str">
        <f t="shared" si="3"/>
        <v/>
      </c>
      <c r="I120" s="50">
        <v>13</v>
      </c>
      <c r="J120" s="52" t="str">
        <f>IF(INDEX('Detail-SR'!$B$8:$B$27,MATCH(I120,'Detail-SR'!$A$8:$A$27,0))="","",IF(INDEX('Detail-SR'!$E$8:$E$27,MATCH(I120,'Detail-SR'!$A$8:$A$27,0))=H120,INDEX('Detail-SR'!$B$8:$B$27,MATCH(I120,'Detail-SR'!$A$8:$A$27,0)),""))</f>
        <v/>
      </c>
      <c r="K120" s="33"/>
      <c r="L120" s="50">
        <f t="shared" si="4"/>
        <v>0</v>
      </c>
      <c r="M120" s="50" t="str">
        <f t="shared" si="5"/>
        <v>D2c</v>
      </c>
    </row>
    <row r="121" spans="1:13" x14ac:dyDescent="0.25">
      <c r="A121" s="50">
        <v>114</v>
      </c>
      <c r="B121" s="50" t="s">
        <v>225</v>
      </c>
      <c r="C121" s="52" t="str">
        <f>IF(H121="","",IF(INDEX('Disrupt-DIH'!$B$8:$B$22,MATCH(B121,'Disrupt-DIH'!$A$8:$A$22,0))="","",INDEX('Disrupt-DIH'!$B$8:$B$22,MATCH(B121,'Disrupt-DIH'!$A$8:$A$22,0))))</f>
        <v/>
      </c>
      <c r="D121" s="64" t="s">
        <v>38</v>
      </c>
      <c r="E121" s="64" t="str">
        <f>IF(INDEX('Disrupt-DIH'!$B$8:$B$22,MATCH($B121,'Disrupt-DIH'!$A$8:$A$22,0))="","",IF(INDEX('Disrupt-DIH'!D$8:D$22,MATCH($B121,'Disrupt-DIH'!$A$8:$A$22,0))="N/A","No","Yes"))</f>
        <v/>
      </c>
      <c r="F121" s="64" t="str">
        <f>IF(INDEX('Disrupt-DIH'!$B$8:$B$22,MATCH($B121,'Disrupt-DIH'!$A$8:$A$22,0))="","",IF(INDEX('Disrupt-DIH'!E$8:E$22,MATCH($B121,'Disrupt-DIH'!$A$8:$A$22,0))="N/A","No","Yes"))</f>
        <v/>
      </c>
      <c r="G121" s="64" t="str">
        <f>IF(INDEX('Disrupt-DIH'!$B$8:$B$22,MATCH($B121,'Disrupt-DIH'!$A$8:$A$22,0))="","",IF(INDEX('Disrupt-DIH'!F$8:F$22,MATCH($B121,'Disrupt-DIH'!$A$8:$A$22,0))="N/A","No","Yes"))</f>
        <v/>
      </c>
      <c r="H121" s="64" t="str">
        <f t="shared" si="3"/>
        <v/>
      </c>
      <c r="I121" s="50">
        <v>14</v>
      </c>
      <c r="J121" s="52" t="str">
        <f>IF(INDEX('Detail-SR'!$B$8:$B$27,MATCH(I121,'Detail-SR'!$A$8:$A$27,0))="","",IF(INDEX('Detail-SR'!$E$8:$E$27,MATCH(I121,'Detail-SR'!$A$8:$A$27,0))=H121,INDEX('Detail-SR'!$B$8:$B$27,MATCH(I121,'Detail-SR'!$A$8:$A$27,0)),""))</f>
        <v/>
      </c>
      <c r="K121" s="33"/>
      <c r="L121" s="50">
        <f t="shared" si="4"/>
        <v>0</v>
      </c>
      <c r="M121" s="50" t="str">
        <f t="shared" si="5"/>
        <v>D2c</v>
      </c>
    </row>
    <row r="122" spans="1:13" x14ac:dyDescent="0.25">
      <c r="A122" s="50">
        <v>115</v>
      </c>
      <c r="B122" s="50" t="s">
        <v>225</v>
      </c>
      <c r="C122" s="52" t="str">
        <f>IF(H122="","",IF(INDEX('Disrupt-DIH'!$B$8:$B$22,MATCH(B122,'Disrupt-DIH'!$A$8:$A$22,0))="","",INDEX('Disrupt-DIH'!$B$8:$B$22,MATCH(B122,'Disrupt-DIH'!$A$8:$A$22,0))))</f>
        <v/>
      </c>
      <c r="D122" s="64" t="s">
        <v>38</v>
      </c>
      <c r="E122" s="64" t="str">
        <f>IF(INDEX('Disrupt-DIH'!$B$8:$B$22,MATCH($B122,'Disrupt-DIH'!$A$8:$A$22,0))="","",IF(INDEX('Disrupt-DIH'!D$8:D$22,MATCH($B122,'Disrupt-DIH'!$A$8:$A$22,0))="N/A","No","Yes"))</f>
        <v/>
      </c>
      <c r="F122" s="64" t="str">
        <f>IF(INDEX('Disrupt-DIH'!$B$8:$B$22,MATCH($B122,'Disrupt-DIH'!$A$8:$A$22,0))="","",IF(INDEX('Disrupt-DIH'!E$8:E$22,MATCH($B122,'Disrupt-DIH'!$A$8:$A$22,0))="N/A","No","Yes"))</f>
        <v/>
      </c>
      <c r="G122" s="64" t="str">
        <f>IF(INDEX('Disrupt-DIH'!$B$8:$B$22,MATCH($B122,'Disrupt-DIH'!$A$8:$A$22,0))="","",IF(INDEX('Disrupt-DIH'!F$8:F$22,MATCH($B122,'Disrupt-DIH'!$A$8:$A$22,0))="N/A","No","Yes"))</f>
        <v/>
      </c>
      <c r="H122" s="64" t="str">
        <f t="shared" si="3"/>
        <v/>
      </c>
      <c r="I122" s="50">
        <v>15</v>
      </c>
      <c r="J122" s="52" t="str">
        <f>IF(INDEX('Detail-SR'!$B$8:$B$27,MATCH(I122,'Detail-SR'!$A$8:$A$27,0))="","",IF(INDEX('Detail-SR'!$E$8:$E$27,MATCH(I122,'Detail-SR'!$A$8:$A$27,0))=H122,INDEX('Detail-SR'!$B$8:$B$27,MATCH(I122,'Detail-SR'!$A$8:$A$27,0)),""))</f>
        <v/>
      </c>
      <c r="K122" s="33"/>
      <c r="L122" s="50">
        <f t="shared" si="4"/>
        <v>0</v>
      </c>
      <c r="M122" s="50" t="str">
        <f t="shared" si="5"/>
        <v>D2c</v>
      </c>
    </row>
    <row r="123" spans="1:13" x14ac:dyDescent="0.25">
      <c r="A123" s="50">
        <v>116</v>
      </c>
      <c r="B123" s="50" t="s">
        <v>225</v>
      </c>
      <c r="C123" s="52" t="str">
        <f>IF(H123="","",IF(INDEX('Disrupt-DIH'!$B$8:$B$22,MATCH(B123,'Disrupt-DIH'!$A$8:$A$22,0))="","",INDEX('Disrupt-DIH'!$B$8:$B$22,MATCH(B123,'Disrupt-DIH'!$A$8:$A$22,0))))</f>
        <v/>
      </c>
      <c r="D123" s="64" t="s">
        <v>38</v>
      </c>
      <c r="E123" s="64" t="str">
        <f>IF(INDEX('Disrupt-DIH'!$B$8:$B$22,MATCH($B123,'Disrupt-DIH'!$A$8:$A$22,0))="","",IF(INDEX('Disrupt-DIH'!D$8:D$22,MATCH($B123,'Disrupt-DIH'!$A$8:$A$22,0))="N/A","No","Yes"))</f>
        <v/>
      </c>
      <c r="F123" s="64" t="str">
        <f>IF(INDEX('Disrupt-DIH'!$B$8:$B$22,MATCH($B123,'Disrupt-DIH'!$A$8:$A$22,0))="","",IF(INDEX('Disrupt-DIH'!E$8:E$22,MATCH($B123,'Disrupt-DIH'!$A$8:$A$22,0))="N/A","No","Yes"))</f>
        <v/>
      </c>
      <c r="G123" s="64" t="str">
        <f>IF(INDEX('Disrupt-DIH'!$B$8:$B$22,MATCH($B123,'Disrupt-DIH'!$A$8:$A$22,0))="","",IF(INDEX('Disrupt-DIH'!F$8:F$22,MATCH($B123,'Disrupt-DIH'!$A$8:$A$22,0))="N/A","No","Yes"))</f>
        <v/>
      </c>
      <c r="H123" s="64" t="str">
        <f t="shared" si="3"/>
        <v/>
      </c>
      <c r="I123" s="50">
        <v>16</v>
      </c>
      <c r="J123" s="52" t="str">
        <f>IF(INDEX('Detail-SR'!$B$8:$B$27,MATCH(I123,'Detail-SR'!$A$8:$A$27,0))="","",IF(INDEX('Detail-SR'!$E$8:$E$27,MATCH(I123,'Detail-SR'!$A$8:$A$27,0))=H123,INDEX('Detail-SR'!$B$8:$B$27,MATCH(I123,'Detail-SR'!$A$8:$A$27,0)),""))</f>
        <v/>
      </c>
      <c r="K123" s="33"/>
      <c r="L123" s="50">
        <f t="shared" si="4"/>
        <v>0</v>
      </c>
      <c r="M123" s="50" t="str">
        <f t="shared" si="5"/>
        <v>D2c</v>
      </c>
    </row>
    <row r="124" spans="1:13" x14ac:dyDescent="0.25">
      <c r="A124" s="50">
        <v>117</v>
      </c>
      <c r="B124" s="50" t="s">
        <v>225</v>
      </c>
      <c r="C124" s="52" t="str">
        <f>IF(H124="","",IF(INDEX('Disrupt-DIH'!$B$8:$B$22,MATCH(B124,'Disrupt-DIH'!$A$8:$A$22,0))="","",INDEX('Disrupt-DIH'!$B$8:$B$22,MATCH(B124,'Disrupt-DIH'!$A$8:$A$22,0))))</f>
        <v/>
      </c>
      <c r="D124" s="64" t="s">
        <v>38</v>
      </c>
      <c r="E124" s="64" t="str">
        <f>IF(INDEX('Disrupt-DIH'!$B$8:$B$22,MATCH($B124,'Disrupt-DIH'!$A$8:$A$22,0))="","",IF(INDEX('Disrupt-DIH'!D$8:D$22,MATCH($B124,'Disrupt-DIH'!$A$8:$A$22,0))="N/A","No","Yes"))</f>
        <v/>
      </c>
      <c r="F124" s="64" t="str">
        <f>IF(INDEX('Disrupt-DIH'!$B$8:$B$22,MATCH($B124,'Disrupt-DIH'!$A$8:$A$22,0))="","",IF(INDEX('Disrupt-DIH'!E$8:E$22,MATCH($B124,'Disrupt-DIH'!$A$8:$A$22,0))="N/A","No","Yes"))</f>
        <v/>
      </c>
      <c r="G124" s="64" t="str">
        <f>IF(INDEX('Disrupt-DIH'!$B$8:$B$22,MATCH($B124,'Disrupt-DIH'!$A$8:$A$22,0))="","",IF(INDEX('Disrupt-DIH'!F$8:F$22,MATCH($B124,'Disrupt-DIH'!$A$8:$A$22,0))="N/A","No","Yes"))</f>
        <v/>
      </c>
      <c r="H124" s="64" t="str">
        <f t="shared" si="3"/>
        <v/>
      </c>
      <c r="I124" s="50">
        <v>17</v>
      </c>
      <c r="J124" s="52" t="str">
        <f>IF(INDEX('Detail-SR'!$B$8:$B$27,MATCH(I124,'Detail-SR'!$A$8:$A$27,0))="","",IF(INDEX('Detail-SR'!$E$8:$E$27,MATCH(I124,'Detail-SR'!$A$8:$A$27,0))=H124,INDEX('Detail-SR'!$B$8:$B$27,MATCH(I124,'Detail-SR'!$A$8:$A$27,0)),""))</f>
        <v/>
      </c>
      <c r="K124" s="33"/>
      <c r="L124" s="50">
        <f t="shared" si="4"/>
        <v>0</v>
      </c>
      <c r="M124" s="50" t="str">
        <f t="shared" si="5"/>
        <v>D2c</v>
      </c>
    </row>
    <row r="125" spans="1:13" x14ac:dyDescent="0.25">
      <c r="A125" s="50">
        <v>118</v>
      </c>
      <c r="B125" s="50" t="s">
        <v>225</v>
      </c>
      <c r="C125" s="52" t="str">
        <f>IF(H125="","",IF(INDEX('Disrupt-DIH'!$B$8:$B$22,MATCH(B125,'Disrupt-DIH'!$A$8:$A$22,0))="","",INDEX('Disrupt-DIH'!$B$8:$B$22,MATCH(B125,'Disrupt-DIH'!$A$8:$A$22,0))))</f>
        <v/>
      </c>
      <c r="D125" s="64" t="s">
        <v>38</v>
      </c>
      <c r="E125" s="64" t="str">
        <f>IF(INDEX('Disrupt-DIH'!$B$8:$B$22,MATCH($B125,'Disrupt-DIH'!$A$8:$A$22,0))="","",IF(INDEX('Disrupt-DIH'!D$8:D$22,MATCH($B125,'Disrupt-DIH'!$A$8:$A$22,0))="N/A","No","Yes"))</f>
        <v/>
      </c>
      <c r="F125" s="64" t="str">
        <f>IF(INDEX('Disrupt-DIH'!$B$8:$B$22,MATCH($B125,'Disrupt-DIH'!$A$8:$A$22,0))="","",IF(INDEX('Disrupt-DIH'!E$8:E$22,MATCH($B125,'Disrupt-DIH'!$A$8:$A$22,0))="N/A","No","Yes"))</f>
        <v/>
      </c>
      <c r="G125" s="64" t="str">
        <f>IF(INDEX('Disrupt-DIH'!$B$8:$B$22,MATCH($B125,'Disrupt-DIH'!$A$8:$A$22,0))="","",IF(INDEX('Disrupt-DIH'!F$8:F$22,MATCH($B125,'Disrupt-DIH'!$A$8:$A$22,0))="N/A","No","Yes"))</f>
        <v/>
      </c>
      <c r="H125" s="64" t="str">
        <f t="shared" si="3"/>
        <v/>
      </c>
      <c r="I125" s="50">
        <v>18</v>
      </c>
      <c r="J125" s="52" t="str">
        <f>IF(INDEX('Detail-SR'!$B$8:$B$27,MATCH(I125,'Detail-SR'!$A$8:$A$27,0))="","",IF(INDEX('Detail-SR'!$E$8:$E$27,MATCH(I125,'Detail-SR'!$A$8:$A$27,0))=H125,INDEX('Detail-SR'!$B$8:$B$27,MATCH(I125,'Detail-SR'!$A$8:$A$27,0)),""))</f>
        <v/>
      </c>
      <c r="K125" s="33"/>
      <c r="L125" s="50">
        <f t="shared" si="4"/>
        <v>0</v>
      </c>
      <c r="M125" s="50" t="str">
        <f t="shared" si="5"/>
        <v>D2c</v>
      </c>
    </row>
    <row r="126" spans="1:13" x14ac:dyDescent="0.25">
      <c r="A126" s="50">
        <v>119</v>
      </c>
      <c r="B126" s="50" t="s">
        <v>225</v>
      </c>
      <c r="C126" s="52" t="str">
        <f>IF(H126="","",IF(INDEX('Disrupt-DIH'!$B$8:$B$22,MATCH(B126,'Disrupt-DIH'!$A$8:$A$22,0))="","",INDEX('Disrupt-DIH'!$B$8:$B$22,MATCH(B126,'Disrupt-DIH'!$A$8:$A$22,0))))</f>
        <v/>
      </c>
      <c r="D126" s="64" t="s">
        <v>38</v>
      </c>
      <c r="E126" s="64" t="str">
        <f>IF(INDEX('Disrupt-DIH'!$B$8:$B$22,MATCH($B126,'Disrupt-DIH'!$A$8:$A$22,0))="","",IF(INDEX('Disrupt-DIH'!D$8:D$22,MATCH($B126,'Disrupt-DIH'!$A$8:$A$22,0))="N/A","No","Yes"))</f>
        <v/>
      </c>
      <c r="F126" s="64" t="str">
        <f>IF(INDEX('Disrupt-DIH'!$B$8:$B$22,MATCH($B126,'Disrupt-DIH'!$A$8:$A$22,0))="","",IF(INDEX('Disrupt-DIH'!E$8:E$22,MATCH($B126,'Disrupt-DIH'!$A$8:$A$22,0))="N/A","No","Yes"))</f>
        <v/>
      </c>
      <c r="G126" s="64" t="str">
        <f>IF(INDEX('Disrupt-DIH'!$B$8:$B$22,MATCH($B126,'Disrupt-DIH'!$A$8:$A$22,0))="","",IF(INDEX('Disrupt-DIH'!F$8:F$22,MATCH($B126,'Disrupt-DIH'!$A$8:$A$22,0))="N/A","No","Yes"))</f>
        <v/>
      </c>
      <c r="H126" s="64" t="str">
        <f t="shared" si="3"/>
        <v/>
      </c>
      <c r="I126" s="50">
        <v>19</v>
      </c>
      <c r="J126" s="52" t="str">
        <f>IF(INDEX('Detail-SR'!$B$8:$B$27,MATCH(I126,'Detail-SR'!$A$8:$A$27,0))="","",IF(INDEX('Detail-SR'!$E$8:$E$27,MATCH(I126,'Detail-SR'!$A$8:$A$27,0))=H126,INDEX('Detail-SR'!$B$8:$B$27,MATCH(I126,'Detail-SR'!$A$8:$A$27,0)),""))</f>
        <v/>
      </c>
      <c r="K126" s="33"/>
      <c r="L126" s="50">
        <f t="shared" si="4"/>
        <v>0</v>
      </c>
      <c r="M126" s="50" t="str">
        <f t="shared" si="5"/>
        <v>D2c</v>
      </c>
    </row>
    <row r="127" spans="1:13" x14ac:dyDescent="0.25">
      <c r="A127" s="50">
        <v>120</v>
      </c>
      <c r="B127" s="50" t="s">
        <v>225</v>
      </c>
      <c r="C127" s="52" t="str">
        <f>IF(H127="","",IF(INDEX('Disrupt-DIH'!$B$8:$B$22,MATCH(B127,'Disrupt-DIH'!$A$8:$A$22,0))="","",INDEX('Disrupt-DIH'!$B$8:$B$22,MATCH(B127,'Disrupt-DIH'!$A$8:$A$22,0))))</f>
        <v/>
      </c>
      <c r="D127" s="64" t="s">
        <v>38</v>
      </c>
      <c r="E127" s="64" t="str">
        <f>IF(INDEX('Disrupt-DIH'!$B$8:$B$22,MATCH($B127,'Disrupt-DIH'!$A$8:$A$22,0))="","",IF(INDEX('Disrupt-DIH'!D$8:D$22,MATCH($B127,'Disrupt-DIH'!$A$8:$A$22,0))="N/A","No","Yes"))</f>
        <v/>
      </c>
      <c r="F127" s="64" t="str">
        <f>IF(INDEX('Disrupt-DIH'!$B$8:$B$22,MATCH($B127,'Disrupt-DIH'!$A$8:$A$22,0))="","",IF(INDEX('Disrupt-DIH'!E$8:E$22,MATCH($B127,'Disrupt-DIH'!$A$8:$A$22,0))="N/A","No","Yes"))</f>
        <v/>
      </c>
      <c r="G127" s="64" t="str">
        <f>IF(INDEX('Disrupt-DIH'!$B$8:$B$22,MATCH($B127,'Disrupt-DIH'!$A$8:$A$22,0))="","",IF(INDEX('Disrupt-DIH'!F$8:F$22,MATCH($B127,'Disrupt-DIH'!$A$8:$A$22,0))="N/A","No","Yes"))</f>
        <v/>
      </c>
      <c r="H127" s="64" t="str">
        <f t="shared" si="3"/>
        <v/>
      </c>
      <c r="I127" s="50">
        <v>20</v>
      </c>
      <c r="J127" s="52" t="str">
        <f>IF(INDEX('Detail-SR'!$B$8:$B$27,MATCH(I127,'Detail-SR'!$A$8:$A$27,0))="","",IF(INDEX('Detail-SR'!$E$8:$E$27,MATCH(I127,'Detail-SR'!$A$8:$A$27,0))=H127,INDEX('Detail-SR'!$B$8:$B$27,MATCH(I127,'Detail-SR'!$A$8:$A$27,0)),""))</f>
        <v/>
      </c>
      <c r="K127" s="33"/>
      <c r="L127" s="50">
        <f t="shared" si="4"/>
        <v>0</v>
      </c>
      <c r="M127" s="50" t="str">
        <f t="shared" si="5"/>
        <v>D2c</v>
      </c>
    </row>
    <row r="128" spans="1:13" x14ac:dyDescent="0.25">
      <c r="A128" s="50">
        <v>121</v>
      </c>
      <c r="B128" s="50" t="s">
        <v>226</v>
      </c>
      <c r="C128" s="52" t="str">
        <f>IF(H128="","",IF(INDEX('Disrupt-DIH'!$B$8:$B$22,MATCH(B128,'Disrupt-DIH'!$A$8:$A$22,0))="","",INDEX('Disrupt-DIH'!$B$8:$B$22,MATCH(B128,'Disrupt-DIH'!$A$8:$A$22,0))))</f>
        <v/>
      </c>
      <c r="D128" s="64" t="s">
        <v>37</v>
      </c>
      <c r="E128" s="64" t="str">
        <f>IF(INDEX('Disrupt-DIH'!$B$8:$B$22,MATCH($B128,'Disrupt-DIH'!$A$8:$A$22,0))="","",IF(INDEX('Disrupt-DIH'!D$8:D$22,MATCH($B128,'Disrupt-DIH'!$A$8:$A$22,0))="N/A","No","Yes"))</f>
        <v/>
      </c>
      <c r="F128" s="64" t="str">
        <f>IF(INDEX('Disrupt-DIH'!$B$8:$B$22,MATCH($B128,'Disrupt-DIH'!$A$8:$A$22,0))="","",IF(INDEX('Disrupt-DIH'!E$8:E$22,MATCH($B128,'Disrupt-DIH'!$A$8:$A$22,0))="N/A","No","Yes"))</f>
        <v/>
      </c>
      <c r="G128" s="64" t="str">
        <f>IF(INDEX('Disrupt-DIH'!$B$8:$B$22,MATCH($B128,'Disrupt-DIH'!$A$8:$A$22,0))="","",IF(INDEX('Disrupt-DIH'!F$8:F$22,MATCH($B128,'Disrupt-DIH'!$A$8:$A$22,0))="N/A","No","Yes"))</f>
        <v/>
      </c>
      <c r="H128" s="64" t="str">
        <f t="shared" si="3"/>
        <v/>
      </c>
      <c r="I128" s="50">
        <v>1</v>
      </c>
      <c r="J128" s="52" t="str">
        <f>IF(INDEX('Detail-SR'!$B$8:$B$27,MATCH(I128,'Detail-SR'!$A$8:$A$27,0))="","",IF(INDEX('Detail-SR'!$E$8:$E$27,MATCH(I128,'Detail-SR'!$A$8:$A$27,0))=H128,INDEX('Detail-SR'!$B$8:$B$27,MATCH(I128,'Detail-SR'!$A$8:$A$27,0)),""))</f>
        <v/>
      </c>
      <c r="K128" s="33"/>
      <c r="L128" s="50">
        <f t="shared" si="4"/>
        <v>0</v>
      </c>
      <c r="M128" s="50" t="str">
        <f t="shared" si="5"/>
        <v>D3a</v>
      </c>
    </row>
    <row r="129" spans="1:13" x14ac:dyDescent="0.25">
      <c r="A129" s="50">
        <v>122</v>
      </c>
      <c r="B129" s="50" t="s">
        <v>226</v>
      </c>
      <c r="C129" s="52" t="str">
        <f>IF(H129="","",IF(INDEX('Disrupt-DIH'!$B$8:$B$22,MATCH(B129,'Disrupt-DIH'!$A$8:$A$22,0))="","",INDEX('Disrupt-DIH'!$B$8:$B$22,MATCH(B129,'Disrupt-DIH'!$A$8:$A$22,0))))</f>
        <v/>
      </c>
      <c r="D129" s="64" t="s">
        <v>37</v>
      </c>
      <c r="E129" s="64" t="str">
        <f>IF(INDEX('Disrupt-DIH'!$B$8:$B$22,MATCH($B129,'Disrupt-DIH'!$A$8:$A$22,0))="","",IF(INDEX('Disrupt-DIH'!D$8:D$22,MATCH($B129,'Disrupt-DIH'!$A$8:$A$22,0))="N/A","No","Yes"))</f>
        <v/>
      </c>
      <c r="F129" s="64" t="str">
        <f>IF(INDEX('Disrupt-DIH'!$B$8:$B$22,MATCH($B129,'Disrupt-DIH'!$A$8:$A$22,0))="","",IF(INDEX('Disrupt-DIH'!E$8:E$22,MATCH($B129,'Disrupt-DIH'!$A$8:$A$22,0))="N/A","No","Yes"))</f>
        <v/>
      </c>
      <c r="G129" s="64" t="str">
        <f>IF(INDEX('Disrupt-DIH'!$B$8:$B$22,MATCH($B129,'Disrupt-DIH'!$A$8:$A$22,0))="","",IF(INDEX('Disrupt-DIH'!F$8:F$22,MATCH($B129,'Disrupt-DIH'!$A$8:$A$22,0))="N/A","No","Yes"))</f>
        <v/>
      </c>
      <c r="H129" s="64" t="str">
        <f t="shared" si="3"/>
        <v/>
      </c>
      <c r="I129" s="50">
        <v>2</v>
      </c>
      <c r="J129" s="52" t="str">
        <f>IF(INDEX('Detail-SR'!$B$8:$B$27,MATCH(I129,'Detail-SR'!$A$8:$A$27,0))="","",IF(INDEX('Detail-SR'!$E$8:$E$27,MATCH(I129,'Detail-SR'!$A$8:$A$27,0))=H129,INDEX('Detail-SR'!$B$8:$B$27,MATCH(I129,'Detail-SR'!$A$8:$A$27,0)),""))</f>
        <v/>
      </c>
      <c r="K129" s="33"/>
      <c r="L129" s="50">
        <f t="shared" si="4"/>
        <v>0</v>
      </c>
      <c r="M129" s="50" t="str">
        <f t="shared" si="5"/>
        <v>D3a</v>
      </c>
    </row>
    <row r="130" spans="1:13" x14ac:dyDescent="0.25">
      <c r="A130" s="50">
        <v>123</v>
      </c>
      <c r="B130" s="50" t="s">
        <v>226</v>
      </c>
      <c r="C130" s="52" t="str">
        <f>IF(H130="","",IF(INDEX('Disrupt-DIH'!$B$8:$B$22,MATCH(B130,'Disrupt-DIH'!$A$8:$A$22,0))="","",INDEX('Disrupt-DIH'!$B$8:$B$22,MATCH(B130,'Disrupt-DIH'!$A$8:$A$22,0))))</f>
        <v/>
      </c>
      <c r="D130" s="64" t="s">
        <v>37</v>
      </c>
      <c r="E130" s="64" t="str">
        <f>IF(INDEX('Disrupt-DIH'!$B$8:$B$22,MATCH($B130,'Disrupt-DIH'!$A$8:$A$22,0))="","",IF(INDEX('Disrupt-DIH'!D$8:D$22,MATCH($B130,'Disrupt-DIH'!$A$8:$A$22,0))="N/A","No","Yes"))</f>
        <v/>
      </c>
      <c r="F130" s="64" t="str">
        <f>IF(INDEX('Disrupt-DIH'!$B$8:$B$22,MATCH($B130,'Disrupt-DIH'!$A$8:$A$22,0))="","",IF(INDEX('Disrupt-DIH'!E$8:E$22,MATCH($B130,'Disrupt-DIH'!$A$8:$A$22,0))="N/A","No","Yes"))</f>
        <v/>
      </c>
      <c r="G130" s="64" t="str">
        <f>IF(INDEX('Disrupt-DIH'!$B$8:$B$22,MATCH($B130,'Disrupt-DIH'!$A$8:$A$22,0))="","",IF(INDEX('Disrupt-DIH'!F$8:F$22,MATCH($B130,'Disrupt-DIH'!$A$8:$A$22,0))="N/A","No","Yes"))</f>
        <v/>
      </c>
      <c r="H130" s="64" t="str">
        <f t="shared" si="3"/>
        <v/>
      </c>
      <c r="I130" s="50">
        <v>3</v>
      </c>
      <c r="J130" s="52" t="str">
        <f>IF(INDEX('Detail-SR'!$B$8:$B$27,MATCH(I130,'Detail-SR'!$A$8:$A$27,0))="","",IF(INDEX('Detail-SR'!$E$8:$E$27,MATCH(I130,'Detail-SR'!$A$8:$A$27,0))=H130,INDEX('Detail-SR'!$B$8:$B$27,MATCH(I130,'Detail-SR'!$A$8:$A$27,0)),""))</f>
        <v/>
      </c>
      <c r="K130" s="33"/>
      <c r="L130" s="50">
        <f t="shared" si="4"/>
        <v>0</v>
      </c>
      <c r="M130" s="50" t="str">
        <f t="shared" si="5"/>
        <v>D3a</v>
      </c>
    </row>
    <row r="131" spans="1:13" x14ac:dyDescent="0.25">
      <c r="A131" s="50">
        <v>124</v>
      </c>
      <c r="B131" s="50" t="s">
        <v>226</v>
      </c>
      <c r="C131" s="52" t="str">
        <f>IF(H131="","",IF(INDEX('Disrupt-DIH'!$B$8:$B$22,MATCH(B131,'Disrupt-DIH'!$A$8:$A$22,0))="","",INDEX('Disrupt-DIH'!$B$8:$B$22,MATCH(B131,'Disrupt-DIH'!$A$8:$A$22,0))))</f>
        <v/>
      </c>
      <c r="D131" s="64" t="s">
        <v>37</v>
      </c>
      <c r="E131" s="64" t="str">
        <f>IF(INDEX('Disrupt-DIH'!$B$8:$B$22,MATCH($B131,'Disrupt-DIH'!$A$8:$A$22,0))="","",IF(INDEX('Disrupt-DIH'!D$8:D$22,MATCH($B131,'Disrupt-DIH'!$A$8:$A$22,0))="N/A","No","Yes"))</f>
        <v/>
      </c>
      <c r="F131" s="64" t="str">
        <f>IF(INDEX('Disrupt-DIH'!$B$8:$B$22,MATCH($B131,'Disrupt-DIH'!$A$8:$A$22,0))="","",IF(INDEX('Disrupt-DIH'!E$8:E$22,MATCH($B131,'Disrupt-DIH'!$A$8:$A$22,0))="N/A","No","Yes"))</f>
        <v/>
      </c>
      <c r="G131" s="64" t="str">
        <f>IF(INDEX('Disrupt-DIH'!$B$8:$B$22,MATCH($B131,'Disrupt-DIH'!$A$8:$A$22,0))="","",IF(INDEX('Disrupt-DIH'!F$8:F$22,MATCH($B131,'Disrupt-DIH'!$A$8:$A$22,0))="N/A","No","Yes"))</f>
        <v/>
      </c>
      <c r="H131" s="64" t="str">
        <f t="shared" si="3"/>
        <v/>
      </c>
      <c r="I131" s="50">
        <v>4</v>
      </c>
      <c r="J131" s="52" t="str">
        <f>IF(INDEX('Detail-SR'!$B$8:$B$27,MATCH(I131,'Detail-SR'!$A$8:$A$27,0))="","",IF(INDEX('Detail-SR'!$E$8:$E$27,MATCH(I131,'Detail-SR'!$A$8:$A$27,0))=H131,INDEX('Detail-SR'!$B$8:$B$27,MATCH(I131,'Detail-SR'!$A$8:$A$27,0)),""))</f>
        <v/>
      </c>
      <c r="K131" s="33"/>
      <c r="L131" s="50">
        <f t="shared" si="4"/>
        <v>0</v>
      </c>
      <c r="M131" s="50" t="str">
        <f t="shared" si="5"/>
        <v>D3a</v>
      </c>
    </row>
    <row r="132" spans="1:13" x14ac:dyDescent="0.25">
      <c r="A132" s="50">
        <v>125</v>
      </c>
      <c r="B132" s="50" t="s">
        <v>226</v>
      </c>
      <c r="C132" s="52" t="str">
        <f>IF(H132="","",IF(INDEX('Disrupt-DIH'!$B$8:$B$22,MATCH(B132,'Disrupt-DIH'!$A$8:$A$22,0))="","",INDEX('Disrupt-DIH'!$B$8:$B$22,MATCH(B132,'Disrupt-DIH'!$A$8:$A$22,0))))</f>
        <v/>
      </c>
      <c r="D132" s="64" t="s">
        <v>37</v>
      </c>
      <c r="E132" s="64" t="str">
        <f>IF(INDEX('Disrupt-DIH'!$B$8:$B$22,MATCH($B132,'Disrupt-DIH'!$A$8:$A$22,0))="","",IF(INDEX('Disrupt-DIH'!D$8:D$22,MATCH($B132,'Disrupt-DIH'!$A$8:$A$22,0))="N/A","No","Yes"))</f>
        <v/>
      </c>
      <c r="F132" s="64" t="str">
        <f>IF(INDEX('Disrupt-DIH'!$B$8:$B$22,MATCH($B132,'Disrupt-DIH'!$A$8:$A$22,0))="","",IF(INDEX('Disrupt-DIH'!E$8:E$22,MATCH($B132,'Disrupt-DIH'!$A$8:$A$22,0))="N/A","No","Yes"))</f>
        <v/>
      </c>
      <c r="G132" s="64" t="str">
        <f>IF(INDEX('Disrupt-DIH'!$B$8:$B$22,MATCH($B132,'Disrupt-DIH'!$A$8:$A$22,0))="","",IF(INDEX('Disrupt-DIH'!F$8:F$22,MATCH($B132,'Disrupt-DIH'!$A$8:$A$22,0))="N/A","No","Yes"))</f>
        <v/>
      </c>
      <c r="H132" s="64" t="str">
        <f t="shared" si="3"/>
        <v/>
      </c>
      <c r="I132" s="50">
        <v>5</v>
      </c>
      <c r="J132" s="52" t="str">
        <f>IF(INDEX('Detail-SR'!$B$8:$B$27,MATCH(I132,'Detail-SR'!$A$8:$A$27,0))="","",IF(INDEX('Detail-SR'!$E$8:$E$27,MATCH(I132,'Detail-SR'!$A$8:$A$27,0))=H132,INDEX('Detail-SR'!$B$8:$B$27,MATCH(I132,'Detail-SR'!$A$8:$A$27,0)),""))</f>
        <v/>
      </c>
      <c r="K132" s="33"/>
      <c r="L132" s="50">
        <f t="shared" si="4"/>
        <v>0</v>
      </c>
      <c r="M132" s="50" t="str">
        <f t="shared" si="5"/>
        <v>D3a</v>
      </c>
    </row>
    <row r="133" spans="1:13" x14ac:dyDescent="0.25">
      <c r="A133" s="50">
        <v>126</v>
      </c>
      <c r="B133" s="50" t="s">
        <v>226</v>
      </c>
      <c r="C133" s="52" t="str">
        <f>IF(H133="","",IF(INDEX('Disrupt-DIH'!$B$8:$B$22,MATCH(B133,'Disrupt-DIH'!$A$8:$A$22,0))="","",INDEX('Disrupt-DIH'!$B$8:$B$22,MATCH(B133,'Disrupt-DIH'!$A$8:$A$22,0))))</f>
        <v/>
      </c>
      <c r="D133" s="64" t="s">
        <v>37</v>
      </c>
      <c r="E133" s="64" t="str">
        <f>IF(INDEX('Disrupt-DIH'!$B$8:$B$22,MATCH($B133,'Disrupt-DIH'!$A$8:$A$22,0))="","",IF(INDEX('Disrupt-DIH'!D$8:D$22,MATCH($B133,'Disrupt-DIH'!$A$8:$A$22,0))="N/A","No","Yes"))</f>
        <v/>
      </c>
      <c r="F133" s="64" t="str">
        <f>IF(INDEX('Disrupt-DIH'!$B$8:$B$22,MATCH($B133,'Disrupt-DIH'!$A$8:$A$22,0))="","",IF(INDEX('Disrupt-DIH'!E$8:E$22,MATCH($B133,'Disrupt-DIH'!$A$8:$A$22,0))="N/A","No","Yes"))</f>
        <v/>
      </c>
      <c r="G133" s="64" t="str">
        <f>IF(INDEX('Disrupt-DIH'!$B$8:$B$22,MATCH($B133,'Disrupt-DIH'!$A$8:$A$22,0))="","",IF(INDEX('Disrupt-DIH'!F$8:F$22,MATCH($B133,'Disrupt-DIH'!$A$8:$A$22,0))="N/A","No","Yes"))</f>
        <v/>
      </c>
      <c r="H133" s="64" t="str">
        <f t="shared" si="3"/>
        <v/>
      </c>
      <c r="I133" s="50">
        <v>6</v>
      </c>
      <c r="J133" s="52" t="str">
        <f>IF(INDEX('Detail-SR'!$B$8:$B$27,MATCH(I133,'Detail-SR'!$A$8:$A$27,0))="","",IF(INDEX('Detail-SR'!$E$8:$E$27,MATCH(I133,'Detail-SR'!$A$8:$A$27,0))=H133,INDEX('Detail-SR'!$B$8:$B$27,MATCH(I133,'Detail-SR'!$A$8:$A$27,0)),""))</f>
        <v/>
      </c>
      <c r="K133" s="33"/>
      <c r="L133" s="50">
        <f t="shared" si="4"/>
        <v>0</v>
      </c>
      <c r="M133" s="50" t="str">
        <f t="shared" si="5"/>
        <v>D3a</v>
      </c>
    </row>
    <row r="134" spans="1:13" x14ac:dyDescent="0.25">
      <c r="A134" s="50">
        <v>127</v>
      </c>
      <c r="B134" s="50" t="s">
        <v>226</v>
      </c>
      <c r="C134" s="52" t="str">
        <f>IF(H134="","",IF(INDEX('Disrupt-DIH'!$B$8:$B$22,MATCH(B134,'Disrupt-DIH'!$A$8:$A$22,0))="","",INDEX('Disrupt-DIH'!$B$8:$B$22,MATCH(B134,'Disrupt-DIH'!$A$8:$A$22,0))))</f>
        <v/>
      </c>
      <c r="D134" s="64" t="s">
        <v>37</v>
      </c>
      <c r="E134" s="64" t="str">
        <f>IF(INDEX('Disrupt-DIH'!$B$8:$B$22,MATCH($B134,'Disrupt-DIH'!$A$8:$A$22,0))="","",IF(INDEX('Disrupt-DIH'!D$8:D$22,MATCH($B134,'Disrupt-DIH'!$A$8:$A$22,0))="N/A","No","Yes"))</f>
        <v/>
      </c>
      <c r="F134" s="64" t="str">
        <f>IF(INDEX('Disrupt-DIH'!$B$8:$B$22,MATCH($B134,'Disrupt-DIH'!$A$8:$A$22,0))="","",IF(INDEX('Disrupt-DIH'!E$8:E$22,MATCH($B134,'Disrupt-DIH'!$A$8:$A$22,0))="N/A","No","Yes"))</f>
        <v/>
      </c>
      <c r="G134" s="64" t="str">
        <f>IF(INDEX('Disrupt-DIH'!$B$8:$B$22,MATCH($B134,'Disrupt-DIH'!$A$8:$A$22,0))="","",IF(INDEX('Disrupt-DIH'!F$8:F$22,MATCH($B134,'Disrupt-DIH'!$A$8:$A$22,0))="N/A","No","Yes"))</f>
        <v/>
      </c>
      <c r="H134" s="64" t="str">
        <f t="shared" si="3"/>
        <v/>
      </c>
      <c r="I134" s="50">
        <v>7</v>
      </c>
      <c r="J134" s="52" t="str">
        <f>IF(INDEX('Detail-SR'!$B$8:$B$27,MATCH(I134,'Detail-SR'!$A$8:$A$27,0))="","",IF(INDEX('Detail-SR'!$E$8:$E$27,MATCH(I134,'Detail-SR'!$A$8:$A$27,0))=H134,INDEX('Detail-SR'!$B$8:$B$27,MATCH(I134,'Detail-SR'!$A$8:$A$27,0)),""))</f>
        <v/>
      </c>
      <c r="K134" s="33"/>
      <c r="L134" s="50">
        <f t="shared" si="4"/>
        <v>0</v>
      </c>
      <c r="M134" s="50" t="str">
        <f t="shared" si="5"/>
        <v>D3a</v>
      </c>
    </row>
    <row r="135" spans="1:13" x14ac:dyDescent="0.25">
      <c r="A135" s="50">
        <v>128</v>
      </c>
      <c r="B135" s="50" t="s">
        <v>226</v>
      </c>
      <c r="C135" s="52" t="str">
        <f>IF(H135="","",IF(INDEX('Disrupt-DIH'!$B$8:$B$22,MATCH(B135,'Disrupt-DIH'!$A$8:$A$22,0))="","",INDEX('Disrupt-DIH'!$B$8:$B$22,MATCH(B135,'Disrupt-DIH'!$A$8:$A$22,0))))</f>
        <v/>
      </c>
      <c r="D135" s="64" t="s">
        <v>37</v>
      </c>
      <c r="E135" s="64" t="str">
        <f>IF(INDEX('Disrupt-DIH'!$B$8:$B$22,MATCH($B135,'Disrupt-DIH'!$A$8:$A$22,0))="","",IF(INDEX('Disrupt-DIH'!D$8:D$22,MATCH($B135,'Disrupt-DIH'!$A$8:$A$22,0))="N/A","No","Yes"))</f>
        <v/>
      </c>
      <c r="F135" s="64" t="str">
        <f>IF(INDEX('Disrupt-DIH'!$B$8:$B$22,MATCH($B135,'Disrupt-DIH'!$A$8:$A$22,0))="","",IF(INDEX('Disrupt-DIH'!E$8:E$22,MATCH($B135,'Disrupt-DIH'!$A$8:$A$22,0))="N/A","No","Yes"))</f>
        <v/>
      </c>
      <c r="G135" s="64" t="str">
        <f>IF(INDEX('Disrupt-DIH'!$B$8:$B$22,MATCH($B135,'Disrupt-DIH'!$A$8:$A$22,0))="","",IF(INDEX('Disrupt-DIH'!F$8:F$22,MATCH($B135,'Disrupt-DIH'!$A$8:$A$22,0))="N/A","No","Yes"))</f>
        <v/>
      </c>
      <c r="H135" s="64" t="str">
        <f t="shared" si="3"/>
        <v/>
      </c>
      <c r="I135" s="50">
        <v>8</v>
      </c>
      <c r="J135" s="52" t="str">
        <f>IF(INDEX('Detail-SR'!$B$8:$B$27,MATCH(I135,'Detail-SR'!$A$8:$A$27,0))="","",IF(INDEX('Detail-SR'!$E$8:$E$27,MATCH(I135,'Detail-SR'!$A$8:$A$27,0))=H135,INDEX('Detail-SR'!$B$8:$B$27,MATCH(I135,'Detail-SR'!$A$8:$A$27,0)),""))</f>
        <v/>
      </c>
      <c r="K135" s="33"/>
      <c r="L135" s="50">
        <f t="shared" si="4"/>
        <v>0</v>
      </c>
      <c r="M135" s="50" t="str">
        <f t="shared" si="5"/>
        <v>D3a</v>
      </c>
    </row>
    <row r="136" spans="1:13" x14ac:dyDescent="0.25">
      <c r="A136" s="50">
        <v>129</v>
      </c>
      <c r="B136" s="50" t="s">
        <v>226</v>
      </c>
      <c r="C136" s="52" t="str">
        <f>IF(H136="","",IF(INDEX('Disrupt-DIH'!$B$8:$B$22,MATCH(B136,'Disrupt-DIH'!$A$8:$A$22,0))="","",INDEX('Disrupt-DIH'!$B$8:$B$22,MATCH(B136,'Disrupt-DIH'!$A$8:$A$22,0))))</f>
        <v/>
      </c>
      <c r="D136" s="64" t="s">
        <v>37</v>
      </c>
      <c r="E136" s="64" t="str">
        <f>IF(INDEX('Disrupt-DIH'!$B$8:$B$22,MATCH($B136,'Disrupt-DIH'!$A$8:$A$22,0))="","",IF(INDEX('Disrupt-DIH'!D$8:D$22,MATCH($B136,'Disrupt-DIH'!$A$8:$A$22,0))="N/A","No","Yes"))</f>
        <v/>
      </c>
      <c r="F136" s="64" t="str">
        <f>IF(INDEX('Disrupt-DIH'!$B$8:$B$22,MATCH($B136,'Disrupt-DIH'!$A$8:$A$22,0))="","",IF(INDEX('Disrupt-DIH'!E$8:E$22,MATCH($B136,'Disrupt-DIH'!$A$8:$A$22,0))="N/A","No","Yes"))</f>
        <v/>
      </c>
      <c r="G136" s="64" t="str">
        <f>IF(INDEX('Disrupt-DIH'!$B$8:$B$22,MATCH($B136,'Disrupt-DIH'!$A$8:$A$22,0))="","",IF(INDEX('Disrupt-DIH'!F$8:F$22,MATCH($B136,'Disrupt-DIH'!$A$8:$A$22,0))="N/A","No","Yes"))</f>
        <v/>
      </c>
      <c r="H136" s="64" t="str">
        <f t="shared" si="3"/>
        <v/>
      </c>
      <c r="I136" s="50">
        <v>9</v>
      </c>
      <c r="J136" s="52" t="str">
        <f>IF(INDEX('Detail-SR'!$B$8:$B$27,MATCH(I136,'Detail-SR'!$A$8:$A$27,0))="","",IF(INDEX('Detail-SR'!$E$8:$E$27,MATCH(I136,'Detail-SR'!$A$8:$A$27,0))=H136,INDEX('Detail-SR'!$B$8:$B$27,MATCH(I136,'Detail-SR'!$A$8:$A$27,0)),""))</f>
        <v/>
      </c>
      <c r="K136" s="33"/>
      <c r="L136" s="50">
        <f t="shared" si="4"/>
        <v>0</v>
      </c>
      <c r="M136" s="50" t="str">
        <f t="shared" si="5"/>
        <v>D3a</v>
      </c>
    </row>
    <row r="137" spans="1:13" x14ac:dyDescent="0.25">
      <c r="A137" s="50">
        <v>130</v>
      </c>
      <c r="B137" s="50" t="s">
        <v>226</v>
      </c>
      <c r="C137" s="52" t="str">
        <f>IF(H137="","",IF(INDEX('Disrupt-DIH'!$B$8:$B$22,MATCH(B137,'Disrupt-DIH'!$A$8:$A$22,0))="","",INDEX('Disrupt-DIH'!$B$8:$B$22,MATCH(B137,'Disrupt-DIH'!$A$8:$A$22,0))))</f>
        <v/>
      </c>
      <c r="D137" s="64" t="s">
        <v>37</v>
      </c>
      <c r="E137" s="64" t="str">
        <f>IF(INDEX('Disrupt-DIH'!$B$8:$B$22,MATCH($B137,'Disrupt-DIH'!$A$8:$A$22,0))="","",IF(INDEX('Disrupt-DIH'!D$8:D$22,MATCH($B137,'Disrupt-DIH'!$A$8:$A$22,0))="N/A","No","Yes"))</f>
        <v/>
      </c>
      <c r="F137" s="64" t="str">
        <f>IF(INDEX('Disrupt-DIH'!$B$8:$B$22,MATCH($B137,'Disrupt-DIH'!$A$8:$A$22,0))="","",IF(INDEX('Disrupt-DIH'!E$8:E$22,MATCH($B137,'Disrupt-DIH'!$A$8:$A$22,0))="N/A","No","Yes"))</f>
        <v/>
      </c>
      <c r="G137" s="64" t="str">
        <f>IF(INDEX('Disrupt-DIH'!$B$8:$B$22,MATCH($B137,'Disrupt-DIH'!$A$8:$A$22,0))="","",IF(INDEX('Disrupt-DIH'!F$8:F$22,MATCH($B137,'Disrupt-DIH'!$A$8:$A$22,0))="N/A","No","Yes"))</f>
        <v/>
      </c>
      <c r="H137" s="64" t="str">
        <f t="shared" ref="H137:H200" si="6">IF(AND(D137="Electricity",E137="Yes"),"Electricity",IF(AND(D137="Natural Gas",F137="Yes"),"Natural Gas",IF(AND(D137="Water",G137="Yes"),"Water","")))</f>
        <v/>
      </c>
      <c r="I137" s="50">
        <v>10</v>
      </c>
      <c r="J137" s="52" t="str">
        <f>IF(INDEX('Detail-SR'!$B$8:$B$27,MATCH(I137,'Detail-SR'!$A$8:$A$27,0))="","",IF(INDEX('Detail-SR'!$E$8:$E$27,MATCH(I137,'Detail-SR'!$A$8:$A$27,0))=H137,INDEX('Detail-SR'!$B$8:$B$27,MATCH(I137,'Detail-SR'!$A$8:$A$27,0)),""))</f>
        <v/>
      </c>
      <c r="K137" s="33"/>
      <c r="L137" s="50">
        <f t="shared" ref="L137:L200" si="7">IF(J137="",0,IF(K137="Yes",0,0.8))</f>
        <v>0</v>
      </c>
      <c r="M137" s="50" t="str">
        <f t="shared" ref="M137:M200" si="8">B137&amp;(IF(D137="Electricity","a",IF(D137="Natural Gas","b","c")))</f>
        <v>D3a</v>
      </c>
    </row>
    <row r="138" spans="1:13" x14ac:dyDescent="0.25">
      <c r="A138" s="50">
        <v>131</v>
      </c>
      <c r="B138" s="50" t="s">
        <v>226</v>
      </c>
      <c r="C138" s="52" t="str">
        <f>IF(H138="","",IF(INDEX('Disrupt-DIH'!$B$8:$B$22,MATCH(B138,'Disrupt-DIH'!$A$8:$A$22,0))="","",INDEX('Disrupt-DIH'!$B$8:$B$22,MATCH(B138,'Disrupt-DIH'!$A$8:$A$22,0))))</f>
        <v/>
      </c>
      <c r="D138" s="64" t="s">
        <v>37</v>
      </c>
      <c r="E138" s="64" t="str">
        <f>IF(INDEX('Disrupt-DIH'!$B$8:$B$22,MATCH($B138,'Disrupt-DIH'!$A$8:$A$22,0))="","",IF(INDEX('Disrupt-DIH'!D$8:D$22,MATCH($B138,'Disrupt-DIH'!$A$8:$A$22,0))="N/A","No","Yes"))</f>
        <v/>
      </c>
      <c r="F138" s="64" t="str">
        <f>IF(INDEX('Disrupt-DIH'!$B$8:$B$22,MATCH($B138,'Disrupt-DIH'!$A$8:$A$22,0))="","",IF(INDEX('Disrupt-DIH'!E$8:E$22,MATCH($B138,'Disrupt-DIH'!$A$8:$A$22,0))="N/A","No","Yes"))</f>
        <v/>
      </c>
      <c r="G138" s="64" t="str">
        <f>IF(INDEX('Disrupt-DIH'!$B$8:$B$22,MATCH($B138,'Disrupt-DIH'!$A$8:$A$22,0))="","",IF(INDEX('Disrupt-DIH'!F$8:F$22,MATCH($B138,'Disrupt-DIH'!$A$8:$A$22,0))="N/A","No","Yes"))</f>
        <v/>
      </c>
      <c r="H138" s="64" t="str">
        <f t="shared" si="6"/>
        <v/>
      </c>
      <c r="I138" s="50">
        <v>11</v>
      </c>
      <c r="J138" s="52" t="str">
        <f>IF(INDEX('Detail-SR'!$B$8:$B$27,MATCH(I138,'Detail-SR'!$A$8:$A$27,0))="","",IF(INDEX('Detail-SR'!$E$8:$E$27,MATCH(I138,'Detail-SR'!$A$8:$A$27,0))=H138,INDEX('Detail-SR'!$B$8:$B$27,MATCH(I138,'Detail-SR'!$A$8:$A$27,0)),""))</f>
        <v/>
      </c>
      <c r="K138" s="33"/>
      <c r="L138" s="50">
        <f t="shared" si="7"/>
        <v>0</v>
      </c>
      <c r="M138" s="50" t="str">
        <f t="shared" si="8"/>
        <v>D3a</v>
      </c>
    </row>
    <row r="139" spans="1:13" x14ac:dyDescent="0.25">
      <c r="A139" s="50">
        <v>132</v>
      </c>
      <c r="B139" s="50" t="s">
        <v>226</v>
      </c>
      <c r="C139" s="52" t="str">
        <f>IF(H139="","",IF(INDEX('Disrupt-DIH'!$B$8:$B$22,MATCH(B139,'Disrupt-DIH'!$A$8:$A$22,0))="","",INDEX('Disrupt-DIH'!$B$8:$B$22,MATCH(B139,'Disrupt-DIH'!$A$8:$A$22,0))))</f>
        <v/>
      </c>
      <c r="D139" s="64" t="s">
        <v>37</v>
      </c>
      <c r="E139" s="64" t="str">
        <f>IF(INDEX('Disrupt-DIH'!$B$8:$B$22,MATCH($B139,'Disrupt-DIH'!$A$8:$A$22,0))="","",IF(INDEX('Disrupt-DIH'!D$8:D$22,MATCH($B139,'Disrupt-DIH'!$A$8:$A$22,0))="N/A","No","Yes"))</f>
        <v/>
      </c>
      <c r="F139" s="64" t="str">
        <f>IF(INDEX('Disrupt-DIH'!$B$8:$B$22,MATCH($B139,'Disrupt-DIH'!$A$8:$A$22,0))="","",IF(INDEX('Disrupt-DIH'!E$8:E$22,MATCH($B139,'Disrupt-DIH'!$A$8:$A$22,0))="N/A","No","Yes"))</f>
        <v/>
      </c>
      <c r="G139" s="64" t="str">
        <f>IF(INDEX('Disrupt-DIH'!$B$8:$B$22,MATCH($B139,'Disrupt-DIH'!$A$8:$A$22,0))="","",IF(INDEX('Disrupt-DIH'!F$8:F$22,MATCH($B139,'Disrupt-DIH'!$A$8:$A$22,0))="N/A","No","Yes"))</f>
        <v/>
      </c>
      <c r="H139" s="64" t="str">
        <f t="shared" si="6"/>
        <v/>
      </c>
      <c r="I139" s="50">
        <v>12</v>
      </c>
      <c r="J139" s="52" t="str">
        <f>IF(INDEX('Detail-SR'!$B$8:$B$27,MATCH(I139,'Detail-SR'!$A$8:$A$27,0))="","",IF(INDEX('Detail-SR'!$E$8:$E$27,MATCH(I139,'Detail-SR'!$A$8:$A$27,0))=H139,INDEX('Detail-SR'!$B$8:$B$27,MATCH(I139,'Detail-SR'!$A$8:$A$27,0)),""))</f>
        <v/>
      </c>
      <c r="K139" s="33"/>
      <c r="L139" s="50">
        <f t="shared" si="7"/>
        <v>0</v>
      </c>
      <c r="M139" s="50" t="str">
        <f t="shared" si="8"/>
        <v>D3a</v>
      </c>
    </row>
    <row r="140" spans="1:13" x14ac:dyDescent="0.25">
      <c r="A140" s="50">
        <v>133</v>
      </c>
      <c r="B140" s="50" t="s">
        <v>226</v>
      </c>
      <c r="C140" s="52" t="str">
        <f>IF(H140="","",IF(INDEX('Disrupt-DIH'!$B$8:$B$22,MATCH(B140,'Disrupt-DIH'!$A$8:$A$22,0))="","",INDEX('Disrupt-DIH'!$B$8:$B$22,MATCH(B140,'Disrupt-DIH'!$A$8:$A$22,0))))</f>
        <v/>
      </c>
      <c r="D140" s="64" t="s">
        <v>37</v>
      </c>
      <c r="E140" s="64" t="str">
        <f>IF(INDEX('Disrupt-DIH'!$B$8:$B$22,MATCH($B140,'Disrupt-DIH'!$A$8:$A$22,0))="","",IF(INDEX('Disrupt-DIH'!D$8:D$22,MATCH($B140,'Disrupt-DIH'!$A$8:$A$22,0))="N/A","No","Yes"))</f>
        <v/>
      </c>
      <c r="F140" s="64" t="str">
        <f>IF(INDEX('Disrupt-DIH'!$B$8:$B$22,MATCH($B140,'Disrupt-DIH'!$A$8:$A$22,0))="","",IF(INDEX('Disrupt-DIH'!E$8:E$22,MATCH($B140,'Disrupt-DIH'!$A$8:$A$22,0))="N/A","No","Yes"))</f>
        <v/>
      </c>
      <c r="G140" s="64" t="str">
        <f>IF(INDEX('Disrupt-DIH'!$B$8:$B$22,MATCH($B140,'Disrupt-DIH'!$A$8:$A$22,0))="","",IF(INDEX('Disrupt-DIH'!F$8:F$22,MATCH($B140,'Disrupt-DIH'!$A$8:$A$22,0))="N/A","No","Yes"))</f>
        <v/>
      </c>
      <c r="H140" s="64" t="str">
        <f t="shared" si="6"/>
        <v/>
      </c>
      <c r="I140" s="50">
        <v>13</v>
      </c>
      <c r="J140" s="52" t="str">
        <f>IF(INDEX('Detail-SR'!$B$8:$B$27,MATCH(I140,'Detail-SR'!$A$8:$A$27,0))="","",IF(INDEX('Detail-SR'!$E$8:$E$27,MATCH(I140,'Detail-SR'!$A$8:$A$27,0))=H140,INDEX('Detail-SR'!$B$8:$B$27,MATCH(I140,'Detail-SR'!$A$8:$A$27,0)),""))</f>
        <v/>
      </c>
      <c r="K140" s="33"/>
      <c r="L140" s="50">
        <f t="shared" si="7"/>
        <v>0</v>
      </c>
      <c r="M140" s="50" t="str">
        <f t="shared" si="8"/>
        <v>D3a</v>
      </c>
    </row>
    <row r="141" spans="1:13" x14ac:dyDescent="0.25">
      <c r="A141" s="50">
        <v>134</v>
      </c>
      <c r="B141" s="50" t="s">
        <v>226</v>
      </c>
      <c r="C141" s="52" t="str">
        <f>IF(H141="","",IF(INDEX('Disrupt-DIH'!$B$8:$B$22,MATCH(B141,'Disrupt-DIH'!$A$8:$A$22,0))="","",INDEX('Disrupt-DIH'!$B$8:$B$22,MATCH(B141,'Disrupt-DIH'!$A$8:$A$22,0))))</f>
        <v/>
      </c>
      <c r="D141" s="64" t="s">
        <v>37</v>
      </c>
      <c r="E141" s="64" t="str">
        <f>IF(INDEX('Disrupt-DIH'!$B$8:$B$22,MATCH($B141,'Disrupt-DIH'!$A$8:$A$22,0))="","",IF(INDEX('Disrupt-DIH'!D$8:D$22,MATCH($B141,'Disrupt-DIH'!$A$8:$A$22,0))="N/A","No","Yes"))</f>
        <v/>
      </c>
      <c r="F141" s="64" t="str">
        <f>IF(INDEX('Disrupt-DIH'!$B$8:$B$22,MATCH($B141,'Disrupt-DIH'!$A$8:$A$22,0))="","",IF(INDEX('Disrupt-DIH'!E$8:E$22,MATCH($B141,'Disrupt-DIH'!$A$8:$A$22,0))="N/A","No","Yes"))</f>
        <v/>
      </c>
      <c r="G141" s="64" t="str">
        <f>IF(INDEX('Disrupt-DIH'!$B$8:$B$22,MATCH($B141,'Disrupt-DIH'!$A$8:$A$22,0))="","",IF(INDEX('Disrupt-DIH'!F$8:F$22,MATCH($B141,'Disrupt-DIH'!$A$8:$A$22,0))="N/A","No","Yes"))</f>
        <v/>
      </c>
      <c r="H141" s="64" t="str">
        <f t="shared" si="6"/>
        <v/>
      </c>
      <c r="I141" s="50">
        <v>14</v>
      </c>
      <c r="J141" s="52" t="str">
        <f>IF(INDEX('Detail-SR'!$B$8:$B$27,MATCH(I141,'Detail-SR'!$A$8:$A$27,0))="","",IF(INDEX('Detail-SR'!$E$8:$E$27,MATCH(I141,'Detail-SR'!$A$8:$A$27,0))=H141,INDEX('Detail-SR'!$B$8:$B$27,MATCH(I141,'Detail-SR'!$A$8:$A$27,0)),""))</f>
        <v/>
      </c>
      <c r="K141" s="33"/>
      <c r="L141" s="50">
        <f t="shared" si="7"/>
        <v>0</v>
      </c>
      <c r="M141" s="50" t="str">
        <f t="shared" si="8"/>
        <v>D3a</v>
      </c>
    </row>
    <row r="142" spans="1:13" x14ac:dyDescent="0.25">
      <c r="A142" s="50">
        <v>135</v>
      </c>
      <c r="B142" s="50" t="s">
        <v>226</v>
      </c>
      <c r="C142" s="52" t="str">
        <f>IF(H142="","",IF(INDEX('Disrupt-DIH'!$B$8:$B$22,MATCH(B142,'Disrupt-DIH'!$A$8:$A$22,0))="","",INDEX('Disrupt-DIH'!$B$8:$B$22,MATCH(B142,'Disrupt-DIH'!$A$8:$A$22,0))))</f>
        <v/>
      </c>
      <c r="D142" s="64" t="s">
        <v>37</v>
      </c>
      <c r="E142" s="64" t="str">
        <f>IF(INDEX('Disrupt-DIH'!$B$8:$B$22,MATCH($B142,'Disrupt-DIH'!$A$8:$A$22,0))="","",IF(INDEX('Disrupt-DIH'!D$8:D$22,MATCH($B142,'Disrupt-DIH'!$A$8:$A$22,0))="N/A","No","Yes"))</f>
        <v/>
      </c>
      <c r="F142" s="64" t="str">
        <f>IF(INDEX('Disrupt-DIH'!$B$8:$B$22,MATCH($B142,'Disrupt-DIH'!$A$8:$A$22,0))="","",IF(INDEX('Disrupt-DIH'!E$8:E$22,MATCH($B142,'Disrupt-DIH'!$A$8:$A$22,0))="N/A","No","Yes"))</f>
        <v/>
      </c>
      <c r="G142" s="64" t="str">
        <f>IF(INDEX('Disrupt-DIH'!$B$8:$B$22,MATCH($B142,'Disrupt-DIH'!$A$8:$A$22,0))="","",IF(INDEX('Disrupt-DIH'!F$8:F$22,MATCH($B142,'Disrupt-DIH'!$A$8:$A$22,0))="N/A","No","Yes"))</f>
        <v/>
      </c>
      <c r="H142" s="64" t="str">
        <f t="shared" si="6"/>
        <v/>
      </c>
      <c r="I142" s="50">
        <v>15</v>
      </c>
      <c r="J142" s="52" t="str">
        <f>IF(INDEX('Detail-SR'!$B$8:$B$27,MATCH(I142,'Detail-SR'!$A$8:$A$27,0))="","",IF(INDEX('Detail-SR'!$E$8:$E$27,MATCH(I142,'Detail-SR'!$A$8:$A$27,0))=H142,INDEX('Detail-SR'!$B$8:$B$27,MATCH(I142,'Detail-SR'!$A$8:$A$27,0)),""))</f>
        <v/>
      </c>
      <c r="K142" s="33"/>
      <c r="L142" s="50">
        <f t="shared" si="7"/>
        <v>0</v>
      </c>
      <c r="M142" s="50" t="str">
        <f t="shared" si="8"/>
        <v>D3a</v>
      </c>
    </row>
    <row r="143" spans="1:13" x14ac:dyDescent="0.25">
      <c r="A143" s="50">
        <v>136</v>
      </c>
      <c r="B143" s="50" t="s">
        <v>226</v>
      </c>
      <c r="C143" s="52" t="str">
        <f>IF(H143="","",IF(INDEX('Disrupt-DIH'!$B$8:$B$22,MATCH(B143,'Disrupt-DIH'!$A$8:$A$22,0))="","",INDEX('Disrupt-DIH'!$B$8:$B$22,MATCH(B143,'Disrupt-DIH'!$A$8:$A$22,0))))</f>
        <v/>
      </c>
      <c r="D143" s="64" t="s">
        <v>37</v>
      </c>
      <c r="E143" s="64" t="str">
        <f>IF(INDEX('Disrupt-DIH'!$B$8:$B$22,MATCH($B143,'Disrupt-DIH'!$A$8:$A$22,0))="","",IF(INDEX('Disrupt-DIH'!D$8:D$22,MATCH($B143,'Disrupt-DIH'!$A$8:$A$22,0))="N/A","No","Yes"))</f>
        <v/>
      </c>
      <c r="F143" s="64" t="str">
        <f>IF(INDEX('Disrupt-DIH'!$B$8:$B$22,MATCH($B143,'Disrupt-DIH'!$A$8:$A$22,0))="","",IF(INDEX('Disrupt-DIH'!E$8:E$22,MATCH($B143,'Disrupt-DIH'!$A$8:$A$22,0))="N/A","No","Yes"))</f>
        <v/>
      </c>
      <c r="G143" s="64" t="str">
        <f>IF(INDEX('Disrupt-DIH'!$B$8:$B$22,MATCH($B143,'Disrupt-DIH'!$A$8:$A$22,0))="","",IF(INDEX('Disrupt-DIH'!F$8:F$22,MATCH($B143,'Disrupt-DIH'!$A$8:$A$22,0))="N/A","No","Yes"))</f>
        <v/>
      </c>
      <c r="H143" s="64" t="str">
        <f t="shared" si="6"/>
        <v/>
      </c>
      <c r="I143" s="50">
        <v>16</v>
      </c>
      <c r="J143" s="52" t="str">
        <f>IF(INDEX('Detail-SR'!$B$8:$B$27,MATCH(I143,'Detail-SR'!$A$8:$A$27,0))="","",IF(INDEX('Detail-SR'!$E$8:$E$27,MATCH(I143,'Detail-SR'!$A$8:$A$27,0))=H143,INDEX('Detail-SR'!$B$8:$B$27,MATCH(I143,'Detail-SR'!$A$8:$A$27,0)),""))</f>
        <v/>
      </c>
      <c r="K143" s="33"/>
      <c r="L143" s="50">
        <f t="shared" si="7"/>
        <v>0</v>
      </c>
      <c r="M143" s="50" t="str">
        <f t="shared" si="8"/>
        <v>D3a</v>
      </c>
    </row>
    <row r="144" spans="1:13" x14ac:dyDescent="0.25">
      <c r="A144" s="50">
        <v>137</v>
      </c>
      <c r="B144" s="50" t="s">
        <v>226</v>
      </c>
      <c r="C144" s="52" t="str">
        <f>IF(H144="","",IF(INDEX('Disrupt-DIH'!$B$8:$B$22,MATCH(B144,'Disrupt-DIH'!$A$8:$A$22,0))="","",INDEX('Disrupt-DIH'!$B$8:$B$22,MATCH(B144,'Disrupt-DIH'!$A$8:$A$22,0))))</f>
        <v/>
      </c>
      <c r="D144" s="64" t="s">
        <v>37</v>
      </c>
      <c r="E144" s="64" t="str">
        <f>IF(INDEX('Disrupt-DIH'!$B$8:$B$22,MATCH($B144,'Disrupt-DIH'!$A$8:$A$22,0))="","",IF(INDEX('Disrupt-DIH'!D$8:D$22,MATCH($B144,'Disrupt-DIH'!$A$8:$A$22,0))="N/A","No","Yes"))</f>
        <v/>
      </c>
      <c r="F144" s="64" t="str">
        <f>IF(INDEX('Disrupt-DIH'!$B$8:$B$22,MATCH($B144,'Disrupt-DIH'!$A$8:$A$22,0))="","",IF(INDEX('Disrupt-DIH'!E$8:E$22,MATCH($B144,'Disrupt-DIH'!$A$8:$A$22,0))="N/A","No","Yes"))</f>
        <v/>
      </c>
      <c r="G144" s="64" t="str">
        <f>IF(INDEX('Disrupt-DIH'!$B$8:$B$22,MATCH($B144,'Disrupt-DIH'!$A$8:$A$22,0))="","",IF(INDEX('Disrupt-DIH'!F$8:F$22,MATCH($B144,'Disrupt-DIH'!$A$8:$A$22,0))="N/A","No","Yes"))</f>
        <v/>
      </c>
      <c r="H144" s="64" t="str">
        <f t="shared" si="6"/>
        <v/>
      </c>
      <c r="I144" s="50">
        <v>17</v>
      </c>
      <c r="J144" s="52" t="str">
        <f>IF(INDEX('Detail-SR'!$B$8:$B$27,MATCH(I144,'Detail-SR'!$A$8:$A$27,0))="","",IF(INDEX('Detail-SR'!$E$8:$E$27,MATCH(I144,'Detail-SR'!$A$8:$A$27,0))=H144,INDEX('Detail-SR'!$B$8:$B$27,MATCH(I144,'Detail-SR'!$A$8:$A$27,0)),""))</f>
        <v/>
      </c>
      <c r="K144" s="33"/>
      <c r="L144" s="50">
        <f t="shared" si="7"/>
        <v>0</v>
      </c>
      <c r="M144" s="50" t="str">
        <f t="shared" si="8"/>
        <v>D3a</v>
      </c>
    </row>
    <row r="145" spans="1:13" x14ac:dyDescent="0.25">
      <c r="A145" s="50">
        <v>138</v>
      </c>
      <c r="B145" s="50" t="s">
        <v>226</v>
      </c>
      <c r="C145" s="52" t="str">
        <f>IF(H145="","",IF(INDEX('Disrupt-DIH'!$B$8:$B$22,MATCH(B145,'Disrupt-DIH'!$A$8:$A$22,0))="","",INDEX('Disrupt-DIH'!$B$8:$B$22,MATCH(B145,'Disrupt-DIH'!$A$8:$A$22,0))))</f>
        <v/>
      </c>
      <c r="D145" s="64" t="s">
        <v>37</v>
      </c>
      <c r="E145" s="64" t="str">
        <f>IF(INDEX('Disrupt-DIH'!$B$8:$B$22,MATCH($B145,'Disrupt-DIH'!$A$8:$A$22,0))="","",IF(INDEX('Disrupt-DIH'!D$8:D$22,MATCH($B145,'Disrupt-DIH'!$A$8:$A$22,0))="N/A","No","Yes"))</f>
        <v/>
      </c>
      <c r="F145" s="64" t="str">
        <f>IF(INDEX('Disrupt-DIH'!$B$8:$B$22,MATCH($B145,'Disrupt-DIH'!$A$8:$A$22,0))="","",IF(INDEX('Disrupt-DIH'!E$8:E$22,MATCH($B145,'Disrupt-DIH'!$A$8:$A$22,0))="N/A","No","Yes"))</f>
        <v/>
      </c>
      <c r="G145" s="64" t="str">
        <f>IF(INDEX('Disrupt-DIH'!$B$8:$B$22,MATCH($B145,'Disrupt-DIH'!$A$8:$A$22,0))="","",IF(INDEX('Disrupt-DIH'!F$8:F$22,MATCH($B145,'Disrupt-DIH'!$A$8:$A$22,0))="N/A","No","Yes"))</f>
        <v/>
      </c>
      <c r="H145" s="64" t="str">
        <f t="shared" si="6"/>
        <v/>
      </c>
      <c r="I145" s="50">
        <v>18</v>
      </c>
      <c r="J145" s="52" t="str">
        <f>IF(INDEX('Detail-SR'!$B$8:$B$27,MATCH(I145,'Detail-SR'!$A$8:$A$27,0))="","",IF(INDEX('Detail-SR'!$E$8:$E$27,MATCH(I145,'Detail-SR'!$A$8:$A$27,0))=H145,INDEX('Detail-SR'!$B$8:$B$27,MATCH(I145,'Detail-SR'!$A$8:$A$27,0)),""))</f>
        <v/>
      </c>
      <c r="K145" s="33"/>
      <c r="L145" s="50">
        <f t="shared" si="7"/>
        <v>0</v>
      </c>
      <c r="M145" s="50" t="str">
        <f t="shared" si="8"/>
        <v>D3a</v>
      </c>
    </row>
    <row r="146" spans="1:13" x14ac:dyDescent="0.25">
      <c r="A146" s="50">
        <v>139</v>
      </c>
      <c r="B146" s="50" t="s">
        <v>226</v>
      </c>
      <c r="C146" s="52" t="str">
        <f>IF(H146="","",IF(INDEX('Disrupt-DIH'!$B$8:$B$22,MATCH(B146,'Disrupt-DIH'!$A$8:$A$22,0))="","",INDEX('Disrupt-DIH'!$B$8:$B$22,MATCH(B146,'Disrupt-DIH'!$A$8:$A$22,0))))</f>
        <v/>
      </c>
      <c r="D146" s="64" t="s">
        <v>37</v>
      </c>
      <c r="E146" s="64" t="str">
        <f>IF(INDEX('Disrupt-DIH'!$B$8:$B$22,MATCH($B146,'Disrupt-DIH'!$A$8:$A$22,0))="","",IF(INDEX('Disrupt-DIH'!D$8:D$22,MATCH($B146,'Disrupt-DIH'!$A$8:$A$22,0))="N/A","No","Yes"))</f>
        <v/>
      </c>
      <c r="F146" s="64" t="str">
        <f>IF(INDEX('Disrupt-DIH'!$B$8:$B$22,MATCH($B146,'Disrupt-DIH'!$A$8:$A$22,0))="","",IF(INDEX('Disrupt-DIH'!E$8:E$22,MATCH($B146,'Disrupt-DIH'!$A$8:$A$22,0))="N/A","No","Yes"))</f>
        <v/>
      </c>
      <c r="G146" s="64" t="str">
        <f>IF(INDEX('Disrupt-DIH'!$B$8:$B$22,MATCH($B146,'Disrupt-DIH'!$A$8:$A$22,0))="","",IF(INDEX('Disrupt-DIH'!F$8:F$22,MATCH($B146,'Disrupt-DIH'!$A$8:$A$22,0))="N/A","No","Yes"))</f>
        <v/>
      </c>
      <c r="H146" s="64" t="str">
        <f t="shared" si="6"/>
        <v/>
      </c>
      <c r="I146" s="50">
        <v>19</v>
      </c>
      <c r="J146" s="52" t="str">
        <f>IF(INDEX('Detail-SR'!$B$8:$B$27,MATCH(I146,'Detail-SR'!$A$8:$A$27,0))="","",IF(INDEX('Detail-SR'!$E$8:$E$27,MATCH(I146,'Detail-SR'!$A$8:$A$27,0))=H146,INDEX('Detail-SR'!$B$8:$B$27,MATCH(I146,'Detail-SR'!$A$8:$A$27,0)),""))</f>
        <v/>
      </c>
      <c r="K146" s="33"/>
      <c r="L146" s="50">
        <f t="shared" si="7"/>
        <v>0</v>
      </c>
      <c r="M146" s="50" t="str">
        <f t="shared" si="8"/>
        <v>D3a</v>
      </c>
    </row>
    <row r="147" spans="1:13" x14ac:dyDescent="0.25">
      <c r="A147" s="50">
        <v>140</v>
      </c>
      <c r="B147" s="50" t="s">
        <v>226</v>
      </c>
      <c r="C147" s="52" t="str">
        <f>IF(H147="","",IF(INDEX('Disrupt-DIH'!$B$8:$B$22,MATCH(B147,'Disrupt-DIH'!$A$8:$A$22,0))="","",INDEX('Disrupt-DIH'!$B$8:$B$22,MATCH(B147,'Disrupt-DIH'!$A$8:$A$22,0))))</f>
        <v/>
      </c>
      <c r="D147" s="64" t="s">
        <v>37</v>
      </c>
      <c r="E147" s="64" t="str">
        <f>IF(INDEX('Disrupt-DIH'!$B$8:$B$22,MATCH($B147,'Disrupt-DIH'!$A$8:$A$22,0))="","",IF(INDEX('Disrupt-DIH'!D$8:D$22,MATCH($B147,'Disrupt-DIH'!$A$8:$A$22,0))="N/A","No","Yes"))</f>
        <v/>
      </c>
      <c r="F147" s="64" t="str">
        <f>IF(INDEX('Disrupt-DIH'!$B$8:$B$22,MATCH($B147,'Disrupt-DIH'!$A$8:$A$22,0))="","",IF(INDEX('Disrupt-DIH'!E$8:E$22,MATCH($B147,'Disrupt-DIH'!$A$8:$A$22,0))="N/A","No","Yes"))</f>
        <v/>
      </c>
      <c r="G147" s="64" t="str">
        <f>IF(INDEX('Disrupt-DIH'!$B$8:$B$22,MATCH($B147,'Disrupt-DIH'!$A$8:$A$22,0))="","",IF(INDEX('Disrupt-DIH'!F$8:F$22,MATCH($B147,'Disrupt-DIH'!$A$8:$A$22,0))="N/A","No","Yes"))</f>
        <v/>
      </c>
      <c r="H147" s="64" t="str">
        <f t="shared" si="6"/>
        <v/>
      </c>
      <c r="I147" s="50">
        <v>20</v>
      </c>
      <c r="J147" s="52" t="str">
        <f>IF(INDEX('Detail-SR'!$B$8:$B$27,MATCH(I147,'Detail-SR'!$A$8:$A$27,0))="","",IF(INDEX('Detail-SR'!$E$8:$E$27,MATCH(I147,'Detail-SR'!$A$8:$A$27,0))=H147,INDEX('Detail-SR'!$B$8:$B$27,MATCH(I147,'Detail-SR'!$A$8:$A$27,0)),""))</f>
        <v/>
      </c>
      <c r="K147" s="33"/>
      <c r="L147" s="50">
        <f t="shared" si="7"/>
        <v>0</v>
      </c>
      <c r="M147" s="50" t="str">
        <f t="shared" si="8"/>
        <v>D3a</v>
      </c>
    </row>
    <row r="148" spans="1:13" x14ac:dyDescent="0.25">
      <c r="A148" s="50">
        <v>141</v>
      </c>
      <c r="B148" s="50" t="s">
        <v>226</v>
      </c>
      <c r="C148" s="52" t="str">
        <f>IF(H148="","",IF(INDEX('Disrupt-DIH'!$B$8:$B$22,MATCH(B148,'Disrupt-DIH'!$A$8:$A$22,0))="","",INDEX('Disrupt-DIH'!$B$8:$B$22,MATCH(B148,'Disrupt-DIH'!$A$8:$A$22,0))))</f>
        <v/>
      </c>
      <c r="D148" s="64" t="s">
        <v>49</v>
      </c>
      <c r="E148" s="64" t="str">
        <f>IF(INDEX('Disrupt-DIH'!$B$8:$B$22,MATCH($B148,'Disrupt-DIH'!$A$8:$A$22,0))="","",IF(INDEX('Disrupt-DIH'!D$8:D$22,MATCH($B148,'Disrupt-DIH'!$A$8:$A$22,0))="N/A","No","Yes"))</f>
        <v/>
      </c>
      <c r="F148" s="64" t="str">
        <f>IF(INDEX('Disrupt-DIH'!$B$8:$B$22,MATCH($B148,'Disrupt-DIH'!$A$8:$A$22,0))="","",IF(INDEX('Disrupt-DIH'!E$8:E$22,MATCH($B148,'Disrupt-DIH'!$A$8:$A$22,0))="N/A","No","Yes"))</f>
        <v/>
      </c>
      <c r="G148" s="64" t="str">
        <f>IF(INDEX('Disrupt-DIH'!$B$8:$B$22,MATCH($B148,'Disrupt-DIH'!$A$8:$A$22,0))="","",IF(INDEX('Disrupt-DIH'!F$8:F$22,MATCH($B148,'Disrupt-DIH'!$A$8:$A$22,0))="N/A","No","Yes"))</f>
        <v/>
      </c>
      <c r="H148" s="64" t="str">
        <f t="shared" si="6"/>
        <v/>
      </c>
      <c r="I148" s="50">
        <v>1</v>
      </c>
      <c r="J148" s="52" t="str">
        <f>IF(INDEX('Detail-SR'!$B$8:$B$27,MATCH(I148,'Detail-SR'!$A$8:$A$27,0))="","",IF(INDEX('Detail-SR'!$E$8:$E$27,MATCH(I148,'Detail-SR'!$A$8:$A$27,0))=H148,INDEX('Detail-SR'!$B$8:$B$27,MATCH(I148,'Detail-SR'!$A$8:$A$27,0)),""))</f>
        <v/>
      </c>
      <c r="K148" s="33"/>
      <c r="L148" s="50">
        <f t="shared" si="7"/>
        <v>0</v>
      </c>
      <c r="M148" s="50" t="str">
        <f t="shared" si="8"/>
        <v>D3b</v>
      </c>
    </row>
    <row r="149" spans="1:13" x14ac:dyDescent="0.25">
      <c r="A149" s="50">
        <v>142</v>
      </c>
      <c r="B149" s="50" t="s">
        <v>226</v>
      </c>
      <c r="C149" s="52" t="str">
        <f>IF(H149="","",IF(INDEX('Disrupt-DIH'!$B$8:$B$22,MATCH(B149,'Disrupt-DIH'!$A$8:$A$22,0))="","",INDEX('Disrupt-DIH'!$B$8:$B$22,MATCH(B149,'Disrupt-DIH'!$A$8:$A$22,0))))</f>
        <v/>
      </c>
      <c r="D149" s="64" t="s">
        <v>49</v>
      </c>
      <c r="E149" s="64" t="str">
        <f>IF(INDEX('Disrupt-DIH'!$B$8:$B$22,MATCH($B149,'Disrupt-DIH'!$A$8:$A$22,0))="","",IF(INDEX('Disrupt-DIH'!D$8:D$22,MATCH($B149,'Disrupt-DIH'!$A$8:$A$22,0))="N/A","No","Yes"))</f>
        <v/>
      </c>
      <c r="F149" s="64" t="str">
        <f>IF(INDEX('Disrupt-DIH'!$B$8:$B$22,MATCH($B149,'Disrupt-DIH'!$A$8:$A$22,0))="","",IF(INDEX('Disrupt-DIH'!E$8:E$22,MATCH($B149,'Disrupt-DIH'!$A$8:$A$22,0))="N/A","No","Yes"))</f>
        <v/>
      </c>
      <c r="G149" s="64" t="str">
        <f>IF(INDEX('Disrupt-DIH'!$B$8:$B$22,MATCH($B149,'Disrupt-DIH'!$A$8:$A$22,0))="","",IF(INDEX('Disrupt-DIH'!F$8:F$22,MATCH($B149,'Disrupt-DIH'!$A$8:$A$22,0))="N/A","No","Yes"))</f>
        <v/>
      </c>
      <c r="H149" s="64" t="str">
        <f t="shared" si="6"/>
        <v/>
      </c>
      <c r="I149" s="50">
        <v>2</v>
      </c>
      <c r="J149" s="52" t="str">
        <f>IF(INDEX('Detail-SR'!$B$8:$B$27,MATCH(I149,'Detail-SR'!$A$8:$A$27,0))="","",IF(INDEX('Detail-SR'!$E$8:$E$27,MATCH(I149,'Detail-SR'!$A$8:$A$27,0))=H149,INDEX('Detail-SR'!$B$8:$B$27,MATCH(I149,'Detail-SR'!$A$8:$A$27,0)),""))</f>
        <v/>
      </c>
      <c r="K149" s="33"/>
      <c r="L149" s="50">
        <f t="shared" si="7"/>
        <v>0</v>
      </c>
      <c r="M149" s="50" t="str">
        <f t="shared" si="8"/>
        <v>D3b</v>
      </c>
    </row>
    <row r="150" spans="1:13" x14ac:dyDescent="0.25">
      <c r="A150" s="50">
        <v>143</v>
      </c>
      <c r="B150" s="50" t="s">
        <v>226</v>
      </c>
      <c r="C150" s="52" t="str">
        <f>IF(H150="","",IF(INDEX('Disrupt-DIH'!$B$8:$B$22,MATCH(B150,'Disrupt-DIH'!$A$8:$A$22,0))="","",INDEX('Disrupt-DIH'!$B$8:$B$22,MATCH(B150,'Disrupt-DIH'!$A$8:$A$22,0))))</f>
        <v/>
      </c>
      <c r="D150" s="64" t="s">
        <v>49</v>
      </c>
      <c r="E150" s="64" t="str">
        <f>IF(INDEX('Disrupt-DIH'!$B$8:$B$22,MATCH($B150,'Disrupt-DIH'!$A$8:$A$22,0))="","",IF(INDEX('Disrupt-DIH'!D$8:D$22,MATCH($B150,'Disrupt-DIH'!$A$8:$A$22,0))="N/A","No","Yes"))</f>
        <v/>
      </c>
      <c r="F150" s="64" t="str">
        <f>IF(INDEX('Disrupt-DIH'!$B$8:$B$22,MATCH($B150,'Disrupt-DIH'!$A$8:$A$22,0))="","",IF(INDEX('Disrupt-DIH'!E$8:E$22,MATCH($B150,'Disrupt-DIH'!$A$8:$A$22,0))="N/A","No","Yes"))</f>
        <v/>
      </c>
      <c r="G150" s="64" t="str">
        <f>IF(INDEX('Disrupt-DIH'!$B$8:$B$22,MATCH($B150,'Disrupt-DIH'!$A$8:$A$22,0))="","",IF(INDEX('Disrupt-DIH'!F$8:F$22,MATCH($B150,'Disrupt-DIH'!$A$8:$A$22,0))="N/A","No","Yes"))</f>
        <v/>
      </c>
      <c r="H150" s="64" t="str">
        <f t="shared" si="6"/>
        <v/>
      </c>
      <c r="I150" s="50">
        <v>3</v>
      </c>
      <c r="J150" s="52" t="str">
        <f>IF(INDEX('Detail-SR'!$B$8:$B$27,MATCH(I150,'Detail-SR'!$A$8:$A$27,0))="","",IF(INDEX('Detail-SR'!$E$8:$E$27,MATCH(I150,'Detail-SR'!$A$8:$A$27,0))=H150,INDEX('Detail-SR'!$B$8:$B$27,MATCH(I150,'Detail-SR'!$A$8:$A$27,0)),""))</f>
        <v/>
      </c>
      <c r="K150" s="33"/>
      <c r="L150" s="50">
        <f t="shared" si="7"/>
        <v>0</v>
      </c>
      <c r="M150" s="50" t="str">
        <f t="shared" si="8"/>
        <v>D3b</v>
      </c>
    </row>
    <row r="151" spans="1:13" x14ac:dyDescent="0.25">
      <c r="A151" s="50">
        <v>144</v>
      </c>
      <c r="B151" s="50" t="s">
        <v>226</v>
      </c>
      <c r="C151" s="52" t="str">
        <f>IF(H151="","",IF(INDEX('Disrupt-DIH'!$B$8:$B$22,MATCH(B151,'Disrupt-DIH'!$A$8:$A$22,0))="","",INDEX('Disrupt-DIH'!$B$8:$B$22,MATCH(B151,'Disrupt-DIH'!$A$8:$A$22,0))))</f>
        <v/>
      </c>
      <c r="D151" s="64" t="s">
        <v>49</v>
      </c>
      <c r="E151" s="64" t="str">
        <f>IF(INDEX('Disrupt-DIH'!$B$8:$B$22,MATCH($B151,'Disrupt-DIH'!$A$8:$A$22,0))="","",IF(INDEX('Disrupt-DIH'!D$8:D$22,MATCH($B151,'Disrupt-DIH'!$A$8:$A$22,0))="N/A","No","Yes"))</f>
        <v/>
      </c>
      <c r="F151" s="64" t="str">
        <f>IF(INDEX('Disrupt-DIH'!$B$8:$B$22,MATCH($B151,'Disrupt-DIH'!$A$8:$A$22,0))="","",IF(INDEX('Disrupt-DIH'!E$8:E$22,MATCH($B151,'Disrupt-DIH'!$A$8:$A$22,0))="N/A","No","Yes"))</f>
        <v/>
      </c>
      <c r="G151" s="64" t="str">
        <f>IF(INDEX('Disrupt-DIH'!$B$8:$B$22,MATCH($B151,'Disrupt-DIH'!$A$8:$A$22,0))="","",IF(INDEX('Disrupt-DIH'!F$8:F$22,MATCH($B151,'Disrupt-DIH'!$A$8:$A$22,0))="N/A","No","Yes"))</f>
        <v/>
      </c>
      <c r="H151" s="64" t="str">
        <f t="shared" si="6"/>
        <v/>
      </c>
      <c r="I151" s="50">
        <v>4</v>
      </c>
      <c r="J151" s="52" t="str">
        <f>IF(INDEX('Detail-SR'!$B$8:$B$27,MATCH(I151,'Detail-SR'!$A$8:$A$27,0))="","",IF(INDEX('Detail-SR'!$E$8:$E$27,MATCH(I151,'Detail-SR'!$A$8:$A$27,0))=H151,INDEX('Detail-SR'!$B$8:$B$27,MATCH(I151,'Detail-SR'!$A$8:$A$27,0)),""))</f>
        <v/>
      </c>
      <c r="K151" s="33"/>
      <c r="L151" s="50">
        <f t="shared" si="7"/>
        <v>0</v>
      </c>
      <c r="M151" s="50" t="str">
        <f t="shared" si="8"/>
        <v>D3b</v>
      </c>
    </row>
    <row r="152" spans="1:13" x14ac:dyDescent="0.25">
      <c r="A152" s="50">
        <v>145</v>
      </c>
      <c r="B152" s="50" t="s">
        <v>226</v>
      </c>
      <c r="C152" s="52" t="str">
        <f>IF(H152="","",IF(INDEX('Disrupt-DIH'!$B$8:$B$22,MATCH(B152,'Disrupt-DIH'!$A$8:$A$22,0))="","",INDEX('Disrupt-DIH'!$B$8:$B$22,MATCH(B152,'Disrupt-DIH'!$A$8:$A$22,0))))</f>
        <v/>
      </c>
      <c r="D152" s="64" t="s">
        <v>49</v>
      </c>
      <c r="E152" s="64" t="str">
        <f>IF(INDEX('Disrupt-DIH'!$B$8:$B$22,MATCH($B152,'Disrupt-DIH'!$A$8:$A$22,0))="","",IF(INDEX('Disrupt-DIH'!D$8:D$22,MATCH($B152,'Disrupt-DIH'!$A$8:$A$22,0))="N/A","No","Yes"))</f>
        <v/>
      </c>
      <c r="F152" s="64" t="str">
        <f>IF(INDEX('Disrupt-DIH'!$B$8:$B$22,MATCH($B152,'Disrupt-DIH'!$A$8:$A$22,0))="","",IF(INDEX('Disrupt-DIH'!E$8:E$22,MATCH($B152,'Disrupt-DIH'!$A$8:$A$22,0))="N/A","No","Yes"))</f>
        <v/>
      </c>
      <c r="G152" s="64" t="str">
        <f>IF(INDEX('Disrupt-DIH'!$B$8:$B$22,MATCH($B152,'Disrupt-DIH'!$A$8:$A$22,0))="","",IF(INDEX('Disrupt-DIH'!F$8:F$22,MATCH($B152,'Disrupt-DIH'!$A$8:$A$22,0))="N/A","No","Yes"))</f>
        <v/>
      </c>
      <c r="H152" s="64" t="str">
        <f t="shared" si="6"/>
        <v/>
      </c>
      <c r="I152" s="50">
        <v>5</v>
      </c>
      <c r="J152" s="52" t="str">
        <f>IF(INDEX('Detail-SR'!$B$8:$B$27,MATCH(I152,'Detail-SR'!$A$8:$A$27,0))="","",IF(INDEX('Detail-SR'!$E$8:$E$27,MATCH(I152,'Detail-SR'!$A$8:$A$27,0))=H152,INDEX('Detail-SR'!$B$8:$B$27,MATCH(I152,'Detail-SR'!$A$8:$A$27,0)),""))</f>
        <v/>
      </c>
      <c r="K152" s="33"/>
      <c r="L152" s="50">
        <f t="shared" si="7"/>
        <v>0</v>
      </c>
      <c r="M152" s="50" t="str">
        <f t="shared" si="8"/>
        <v>D3b</v>
      </c>
    </row>
    <row r="153" spans="1:13" x14ac:dyDescent="0.25">
      <c r="A153" s="50">
        <v>146</v>
      </c>
      <c r="B153" s="50" t="s">
        <v>226</v>
      </c>
      <c r="C153" s="52" t="str">
        <f>IF(H153="","",IF(INDEX('Disrupt-DIH'!$B$8:$B$22,MATCH(B153,'Disrupt-DIH'!$A$8:$A$22,0))="","",INDEX('Disrupt-DIH'!$B$8:$B$22,MATCH(B153,'Disrupt-DIH'!$A$8:$A$22,0))))</f>
        <v/>
      </c>
      <c r="D153" s="64" t="s">
        <v>49</v>
      </c>
      <c r="E153" s="64" t="str">
        <f>IF(INDEX('Disrupt-DIH'!$B$8:$B$22,MATCH($B153,'Disrupt-DIH'!$A$8:$A$22,0))="","",IF(INDEX('Disrupt-DIH'!D$8:D$22,MATCH($B153,'Disrupt-DIH'!$A$8:$A$22,0))="N/A","No","Yes"))</f>
        <v/>
      </c>
      <c r="F153" s="64" t="str">
        <f>IF(INDEX('Disrupt-DIH'!$B$8:$B$22,MATCH($B153,'Disrupt-DIH'!$A$8:$A$22,0))="","",IF(INDEX('Disrupt-DIH'!E$8:E$22,MATCH($B153,'Disrupt-DIH'!$A$8:$A$22,0))="N/A","No","Yes"))</f>
        <v/>
      </c>
      <c r="G153" s="64" t="str">
        <f>IF(INDEX('Disrupt-DIH'!$B$8:$B$22,MATCH($B153,'Disrupt-DIH'!$A$8:$A$22,0))="","",IF(INDEX('Disrupt-DIH'!F$8:F$22,MATCH($B153,'Disrupt-DIH'!$A$8:$A$22,0))="N/A","No","Yes"))</f>
        <v/>
      </c>
      <c r="H153" s="64" t="str">
        <f t="shared" si="6"/>
        <v/>
      </c>
      <c r="I153" s="50">
        <v>6</v>
      </c>
      <c r="J153" s="52" t="str">
        <f>IF(INDEX('Detail-SR'!$B$8:$B$27,MATCH(I153,'Detail-SR'!$A$8:$A$27,0))="","",IF(INDEX('Detail-SR'!$E$8:$E$27,MATCH(I153,'Detail-SR'!$A$8:$A$27,0))=H153,INDEX('Detail-SR'!$B$8:$B$27,MATCH(I153,'Detail-SR'!$A$8:$A$27,0)),""))</f>
        <v/>
      </c>
      <c r="K153" s="33"/>
      <c r="L153" s="50">
        <f t="shared" si="7"/>
        <v>0</v>
      </c>
      <c r="M153" s="50" t="str">
        <f t="shared" si="8"/>
        <v>D3b</v>
      </c>
    </row>
    <row r="154" spans="1:13" x14ac:dyDescent="0.25">
      <c r="A154" s="50">
        <v>147</v>
      </c>
      <c r="B154" s="50" t="s">
        <v>226</v>
      </c>
      <c r="C154" s="52" t="str">
        <f>IF(H154="","",IF(INDEX('Disrupt-DIH'!$B$8:$B$22,MATCH(B154,'Disrupt-DIH'!$A$8:$A$22,0))="","",INDEX('Disrupt-DIH'!$B$8:$B$22,MATCH(B154,'Disrupt-DIH'!$A$8:$A$22,0))))</f>
        <v/>
      </c>
      <c r="D154" s="64" t="s">
        <v>49</v>
      </c>
      <c r="E154" s="64" t="str">
        <f>IF(INDEX('Disrupt-DIH'!$B$8:$B$22,MATCH($B154,'Disrupt-DIH'!$A$8:$A$22,0))="","",IF(INDEX('Disrupt-DIH'!D$8:D$22,MATCH($B154,'Disrupt-DIH'!$A$8:$A$22,0))="N/A","No","Yes"))</f>
        <v/>
      </c>
      <c r="F154" s="64" t="str">
        <f>IF(INDEX('Disrupt-DIH'!$B$8:$B$22,MATCH($B154,'Disrupt-DIH'!$A$8:$A$22,0))="","",IF(INDEX('Disrupt-DIH'!E$8:E$22,MATCH($B154,'Disrupt-DIH'!$A$8:$A$22,0))="N/A","No","Yes"))</f>
        <v/>
      </c>
      <c r="G154" s="64" t="str">
        <f>IF(INDEX('Disrupt-DIH'!$B$8:$B$22,MATCH($B154,'Disrupt-DIH'!$A$8:$A$22,0))="","",IF(INDEX('Disrupt-DIH'!F$8:F$22,MATCH($B154,'Disrupt-DIH'!$A$8:$A$22,0))="N/A","No","Yes"))</f>
        <v/>
      </c>
      <c r="H154" s="64" t="str">
        <f t="shared" si="6"/>
        <v/>
      </c>
      <c r="I154" s="50">
        <v>7</v>
      </c>
      <c r="J154" s="52" t="str">
        <f>IF(INDEX('Detail-SR'!$B$8:$B$27,MATCH(I154,'Detail-SR'!$A$8:$A$27,0))="","",IF(INDEX('Detail-SR'!$E$8:$E$27,MATCH(I154,'Detail-SR'!$A$8:$A$27,0))=H154,INDEX('Detail-SR'!$B$8:$B$27,MATCH(I154,'Detail-SR'!$A$8:$A$27,0)),""))</f>
        <v/>
      </c>
      <c r="K154" s="33"/>
      <c r="L154" s="50">
        <f t="shared" si="7"/>
        <v>0</v>
      </c>
      <c r="M154" s="50" t="str">
        <f t="shared" si="8"/>
        <v>D3b</v>
      </c>
    </row>
    <row r="155" spans="1:13" x14ac:dyDescent="0.25">
      <c r="A155" s="50">
        <v>148</v>
      </c>
      <c r="B155" s="50" t="s">
        <v>226</v>
      </c>
      <c r="C155" s="52" t="str">
        <f>IF(H155="","",IF(INDEX('Disrupt-DIH'!$B$8:$B$22,MATCH(B155,'Disrupt-DIH'!$A$8:$A$22,0))="","",INDEX('Disrupt-DIH'!$B$8:$B$22,MATCH(B155,'Disrupt-DIH'!$A$8:$A$22,0))))</f>
        <v/>
      </c>
      <c r="D155" s="64" t="s">
        <v>49</v>
      </c>
      <c r="E155" s="64" t="str">
        <f>IF(INDEX('Disrupt-DIH'!$B$8:$B$22,MATCH($B155,'Disrupt-DIH'!$A$8:$A$22,0))="","",IF(INDEX('Disrupt-DIH'!D$8:D$22,MATCH($B155,'Disrupt-DIH'!$A$8:$A$22,0))="N/A","No","Yes"))</f>
        <v/>
      </c>
      <c r="F155" s="64" t="str">
        <f>IF(INDEX('Disrupt-DIH'!$B$8:$B$22,MATCH($B155,'Disrupt-DIH'!$A$8:$A$22,0))="","",IF(INDEX('Disrupt-DIH'!E$8:E$22,MATCH($B155,'Disrupt-DIH'!$A$8:$A$22,0))="N/A","No","Yes"))</f>
        <v/>
      </c>
      <c r="G155" s="64" t="str">
        <f>IF(INDEX('Disrupt-DIH'!$B$8:$B$22,MATCH($B155,'Disrupt-DIH'!$A$8:$A$22,0))="","",IF(INDEX('Disrupt-DIH'!F$8:F$22,MATCH($B155,'Disrupt-DIH'!$A$8:$A$22,0))="N/A","No","Yes"))</f>
        <v/>
      </c>
      <c r="H155" s="64" t="str">
        <f t="shared" si="6"/>
        <v/>
      </c>
      <c r="I155" s="50">
        <v>8</v>
      </c>
      <c r="J155" s="52" t="str">
        <f>IF(INDEX('Detail-SR'!$B$8:$B$27,MATCH(I155,'Detail-SR'!$A$8:$A$27,0))="","",IF(INDEX('Detail-SR'!$E$8:$E$27,MATCH(I155,'Detail-SR'!$A$8:$A$27,0))=H155,INDEX('Detail-SR'!$B$8:$B$27,MATCH(I155,'Detail-SR'!$A$8:$A$27,0)),""))</f>
        <v/>
      </c>
      <c r="K155" s="33"/>
      <c r="L155" s="50">
        <f t="shared" si="7"/>
        <v>0</v>
      </c>
      <c r="M155" s="50" t="str">
        <f t="shared" si="8"/>
        <v>D3b</v>
      </c>
    </row>
    <row r="156" spans="1:13" x14ac:dyDescent="0.25">
      <c r="A156" s="50">
        <v>149</v>
      </c>
      <c r="B156" s="50" t="s">
        <v>226</v>
      </c>
      <c r="C156" s="52" t="str">
        <f>IF(H156="","",IF(INDEX('Disrupt-DIH'!$B$8:$B$22,MATCH(B156,'Disrupt-DIH'!$A$8:$A$22,0))="","",INDEX('Disrupt-DIH'!$B$8:$B$22,MATCH(B156,'Disrupt-DIH'!$A$8:$A$22,0))))</f>
        <v/>
      </c>
      <c r="D156" s="64" t="s">
        <v>49</v>
      </c>
      <c r="E156" s="64" t="str">
        <f>IF(INDEX('Disrupt-DIH'!$B$8:$B$22,MATCH($B156,'Disrupt-DIH'!$A$8:$A$22,0))="","",IF(INDEX('Disrupt-DIH'!D$8:D$22,MATCH($B156,'Disrupt-DIH'!$A$8:$A$22,0))="N/A","No","Yes"))</f>
        <v/>
      </c>
      <c r="F156" s="64" t="str">
        <f>IF(INDEX('Disrupt-DIH'!$B$8:$B$22,MATCH($B156,'Disrupt-DIH'!$A$8:$A$22,0))="","",IF(INDEX('Disrupt-DIH'!E$8:E$22,MATCH($B156,'Disrupt-DIH'!$A$8:$A$22,0))="N/A","No","Yes"))</f>
        <v/>
      </c>
      <c r="G156" s="64" t="str">
        <f>IF(INDEX('Disrupt-DIH'!$B$8:$B$22,MATCH($B156,'Disrupt-DIH'!$A$8:$A$22,0))="","",IF(INDEX('Disrupt-DIH'!F$8:F$22,MATCH($B156,'Disrupt-DIH'!$A$8:$A$22,0))="N/A","No","Yes"))</f>
        <v/>
      </c>
      <c r="H156" s="64" t="str">
        <f t="shared" si="6"/>
        <v/>
      </c>
      <c r="I156" s="50">
        <v>9</v>
      </c>
      <c r="J156" s="52" t="str">
        <f>IF(INDEX('Detail-SR'!$B$8:$B$27,MATCH(I156,'Detail-SR'!$A$8:$A$27,0))="","",IF(INDEX('Detail-SR'!$E$8:$E$27,MATCH(I156,'Detail-SR'!$A$8:$A$27,0))=H156,INDEX('Detail-SR'!$B$8:$B$27,MATCH(I156,'Detail-SR'!$A$8:$A$27,0)),""))</f>
        <v/>
      </c>
      <c r="K156" s="33"/>
      <c r="L156" s="50">
        <f t="shared" si="7"/>
        <v>0</v>
      </c>
      <c r="M156" s="50" t="str">
        <f t="shared" si="8"/>
        <v>D3b</v>
      </c>
    </row>
    <row r="157" spans="1:13" x14ac:dyDescent="0.25">
      <c r="A157" s="50">
        <v>150</v>
      </c>
      <c r="B157" s="50" t="s">
        <v>226</v>
      </c>
      <c r="C157" s="52" t="str">
        <f>IF(H157="","",IF(INDEX('Disrupt-DIH'!$B$8:$B$22,MATCH(B157,'Disrupt-DIH'!$A$8:$A$22,0))="","",INDEX('Disrupt-DIH'!$B$8:$B$22,MATCH(B157,'Disrupt-DIH'!$A$8:$A$22,0))))</f>
        <v/>
      </c>
      <c r="D157" s="64" t="s">
        <v>49</v>
      </c>
      <c r="E157" s="64" t="str">
        <f>IF(INDEX('Disrupt-DIH'!$B$8:$B$22,MATCH($B157,'Disrupt-DIH'!$A$8:$A$22,0))="","",IF(INDEX('Disrupt-DIH'!D$8:D$22,MATCH($B157,'Disrupt-DIH'!$A$8:$A$22,0))="N/A","No","Yes"))</f>
        <v/>
      </c>
      <c r="F157" s="64" t="str">
        <f>IF(INDEX('Disrupt-DIH'!$B$8:$B$22,MATCH($B157,'Disrupt-DIH'!$A$8:$A$22,0))="","",IF(INDEX('Disrupt-DIH'!E$8:E$22,MATCH($B157,'Disrupt-DIH'!$A$8:$A$22,0))="N/A","No","Yes"))</f>
        <v/>
      </c>
      <c r="G157" s="64" t="str">
        <f>IF(INDEX('Disrupt-DIH'!$B$8:$B$22,MATCH($B157,'Disrupt-DIH'!$A$8:$A$22,0))="","",IF(INDEX('Disrupt-DIH'!F$8:F$22,MATCH($B157,'Disrupt-DIH'!$A$8:$A$22,0))="N/A","No","Yes"))</f>
        <v/>
      </c>
      <c r="H157" s="64" t="str">
        <f t="shared" si="6"/>
        <v/>
      </c>
      <c r="I157" s="50">
        <v>10</v>
      </c>
      <c r="J157" s="52" t="str">
        <f>IF(INDEX('Detail-SR'!$B$8:$B$27,MATCH(I157,'Detail-SR'!$A$8:$A$27,0))="","",IF(INDEX('Detail-SR'!$E$8:$E$27,MATCH(I157,'Detail-SR'!$A$8:$A$27,0))=H157,INDEX('Detail-SR'!$B$8:$B$27,MATCH(I157,'Detail-SR'!$A$8:$A$27,0)),""))</f>
        <v/>
      </c>
      <c r="K157" s="33"/>
      <c r="L157" s="50">
        <f t="shared" si="7"/>
        <v>0</v>
      </c>
      <c r="M157" s="50" t="str">
        <f t="shared" si="8"/>
        <v>D3b</v>
      </c>
    </row>
    <row r="158" spans="1:13" x14ac:dyDescent="0.25">
      <c r="A158" s="50">
        <v>151</v>
      </c>
      <c r="B158" s="50" t="s">
        <v>226</v>
      </c>
      <c r="C158" s="52" t="str">
        <f>IF(H158="","",IF(INDEX('Disrupt-DIH'!$B$8:$B$22,MATCH(B158,'Disrupt-DIH'!$A$8:$A$22,0))="","",INDEX('Disrupt-DIH'!$B$8:$B$22,MATCH(B158,'Disrupt-DIH'!$A$8:$A$22,0))))</f>
        <v/>
      </c>
      <c r="D158" s="64" t="s">
        <v>49</v>
      </c>
      <c r="E158" s="64" t="str">
        <f>IF(INDEX('Disrupt-DIH'!$B$8:$B$22,MATCH($B158,'Disrupt-DIH'!$A$8:$A$22,0))="","",IF(INDEX('Disrupt-DIH'!D$8:D$22,MATCH($B158,'Disrupt-DIH'!$A$8:$A$22,0))="N/A","No","Yes"))</f>
        <v/>
      </c>
      <c r="F158" s="64" t="str">
        <f>IF(INDEX('Disrupt-DIH'!$B$8:$B$22,MATCH($B158,'Disrupt-DIH'!$A$8:$A$22,0))="","",IF(INDEX('Disrupt-DIH'!E$8:E$22,MATCH($B158,'Disrupt-DIH'!$A$8:$A$22,0))="N/A","No","Yes"))</f>
        <v/>
      </c>
      <c r="G158" s="64" t="str">
        <f>IF(INDEX('Disrupt-DIH'!$B$8:$B$22,MATCH($B158,'Disrupt-DIH'!$A$8:$A$22,0))="","",IF(INDEX('Disrupt-DIH'!F$8:F$22,MATCH($B158,'Disrupt-DIH'!$A$8:$A$22,0))="N/A","No","Yes"))</f>
        <v/>
      </c>
      <c r="H158" s="64" t="str">
        <f t="shared" si="6"/>
        <v/>
      </c>
      <c r="I158" s="50">
        <v>11</v>
      </c>
      <c r="J158" s="52" t="str">
        <f>IF(INDEX('Detail-SR'!$B$8:$B$27,MATCH(I158,'Detail-SR'!$A$8:$A$27,0))="","",IF(INDEX('Detail-SR'!$E$8:$E$27,MATCH(I158,'Detail-SR'!$A$8:$A$27,0))=H158,INDEX('Detail-SR'!$B$8:$B$27,MATCH(I158,'Detail-SR'!$A$8:$A$27,0)),""))</f>
        <v/>
      </c>
      <c r="K158" s="33"/>
      <c r="L158" s="50">
        <f t="shared" si="7"/>
        <v>0</v>
      </c>
      <c r="M158" s="50" t="str">
        <f t="shared" si="8"/>
        <v>D3b</v>
      </c>
    </row>
    <row r="159" spans="1:13" x14ac:dyDescent="0.25">
      <c r="A159" s="50">
        <v>152</v>
      </c>
      <c r="B159" s="50" t="s">
        <v>226</v>
      </c>
      <c r="C159" s="52" t="str">
        <f>IF(H159="","",IF(INDEX('Disrupt-DIH'!$B$8:$B$22,MATCH(B159,'Disrupt-DIH'!$A$8:$A$22,0))="","",INDEX('Disrupt-DIH'!$B$8:$B$22,MATCH(B159,'Disrupt-DIH'!$A$8:$A$22,0))))</f>
        <v/>
      </c>
      <c r="D159" s="64" t="s">
        <v>49</v>
      </c>
      <c r="E159" s="64" t="str">
        <f>IF(INDEX('Disrupt-DIH'!$B$8:$B$22,MATCH($B159,'Disrupt-DIH'!$A$8:$A$22,0))="","",IF(INDEX('Disrupt-DIH'!D$8:D$22,MATCH($B159,'Disrupt-DIH'!$A$8:$A$22,0))="N/A","No","Yes"))</f>
        <v/>
      </c>
      <c r="F159" s="64" t="str">
        <f>IF(INDEX('Disrupt-DIH'!$B$8:$B$22,MATCH($B159,'Disrupt-DIH'!$A$8:$A$22,0))="","",IF(INDEX('Disrupt-DIH'!E$8:E$22,MATCH($B159,'Disrupt-DIH'!$A$8:$A$22,0))="N/A","No","Yes"))</f>
        <v/>
      </c>
      <c r="G159" s="64" t="str">
        <f>IF(INDEX('Disrupt-DIH'!$B$8:$B$22,MATCH($B159,'Disrupt-DIH'!$A$8:$A$22,0))="","",IF(INDEX('Disrupt-DIH'!F$8:F$22,MATCH($B159,'Disrupt-DIH'!$A$8:$A$22,0))="N/A","No","Yes"))</f>
        <v/>
      </c>
      <c r="H159" s="64" t="str">
        <f t="shared" si="6"/>
        <v/>
      </c>
      <c r="I159" s="50">
        <v>12</v>
      </c>
      <c r="J159" s="52" t="str">
        <f>IF(INDEX('Detail-SR'!$B$8:$B$27,MATCH(I159,'Detail-SR'!$A$8:$A$27,0))="","",IF(INDEX('Detail-SR'!$E$8:$E$27,MATCH(I159,'Detail-SR'!$A$8:$A$27,0))=H159,INDEX('Detail-SR'!$B$8:$B$27,MATCH(I159,'Detail-SR'!$A$8:$A$27,0)),""))</f>
        <v/>
      </c>
      <c r="K159" s="33"/>
      <c r="L159" s="50">
        <f t="shared" si="7"/>
        <v>0</v>
      </c>
      <c r="M159" s="50" t="str">
        <f t="shared" si="8"/>
        <v>D3b</v>
      </c>
    </row>
    <row r="160" spans="1:13" x14ac:dyDescent="0.25">
      <c r="A160" s="50">
        <v>153</v>
      </c>
      <c r="B160" s="50" t="s">
        <v>226</v>
      </c>
      <c r="C160" s="52" t="str">
        <f>IF(H160="","",IF(INDEX('Disrupt-DIH'!$B$8:$B$22,MATCH(B160,'Disrupt-DIH'!$A$8:$A$22,0))="","",INDEX('Disrupt-DIH'!$B$8:$B$22,MATCH(B160,'Disrupt-DIH'!$A$8:$A$22,0))))</f>
        <v/>
      </c>
      <c r="D160" s="64" t="s">
        <v>49</v>
      </c>
      <c r="E160" s="64" t="str">
        <f>IF(INDEX('Disrupt-DIH'!$B$8:$B$22,MATCH($B160,'Disrupt-DIH'!$A$8:$A$22,0))="","",IF(INDEX('Disrupt-DIH'!D$8:D$22,MATCH($B160,'Disrupt-DIH'!$A$8:$A$22,0))="N/A","No","Yes"))</f>
        <v/>
      </c>
      <c r="F160" s="64" t="str">
        <f>IF(INDEX('Disrupt-DIH'!$B$8:$B$22,MATCH($B160,'Disrupt-DIH'!$A$8:$A$22,0))="","",IF(INDEX('Disrupt-DIH'!E$8:E$22,MATCH($B160,'Disrupt-DIH'!$A$8:$A$22,0))="N/A","No","Yes"))</f>
        <v/>
      </c>
      <c r="G160" s="64" t="str">
        <f>IF(INDEX('Disrupt-DIH'!$B$8:$B$22,MATCH($B160,'Disrupt-DIH'!$A$8:$A$22,0))="","",IF(INDEX('Disrupt-DIH'!F$8:F$22,MATCH($B160,'Disrupt-DIH'!$A$8:$A$22,0))="N/A","No","Yes"))</f>
        <v/>
      </c>
      <c r="H160" s="64" t="str">
        <f t="shared" si="6"/>
        <v/>
      </c>
      <c r="I160" s="50">
        <v>13</v>
      </c>
      <c r="J160" s="52" t="str">
        <f>IF(INDEX('Detail-SR'!$B$8:$B$27,MATCH(I160,'Detail-SR'!$A$8:$A$27,0))="","",IF(INDEX('Detail-SR'!$E$8:$E$27,MATCH(I160,'Detail-SR'!$A$8:$A$27,0))=H160,INDEX('Detail-SR'!$B$8:$B$27,MATCH(I160,'Detail-SR'!$A$8:$A$27,0)),""))</f>
        <v/>
      </c>
      <c r="K160" s="33"/>
      <c r="L160" s="50">
        <f t="shared" si="7"/>
        <v>0</v>
      </c>
      <c r="M160" s="50" t="str">
        <f t="shared" si="8"/>
        <v>D3b</v>
      </c>
    </row>
    <row r="161" spans="1:13" x14ac:dyDescent="0.25">
      <c r="A161" s="50">
        <v>154</v>
      </c>
      <c r="B161" s="50" t="s">
        <v>226</v>
      </c>
      <c r="C161" s="52" t="str">
        <f>IF(H161="","",IF(INDEX('Disrupt-DIH'!$B$8:$B$22,MATCH(B161,'Disrupt-DIH'!$A$8:$A$22,0))="","",INDEX('Disrupt-DIH'!$B$8:$B$22,MATCH(B161,'Disrupt-DIH'!$A$8:$A$22,0))))</f>
        <v/>
      </c>
      <c r="D161" s="64" t="s">
        <v>49</v>
      </c>
      <c r="E161" s="64" t="str">
        <f>IF(INDEX('Disrupt-DIH'!$B$8:$B$22,MATCH($B161,'Disrupt-DIH'!$A$8:$A$22,0))="","",IF(INDEX('Disrupt-DIH'!D$8:D$22,MATCH($B161,'Disrupt-DIH'!$A$8:$A$22,0))="N/A","No","Yes"))</f>
        <v/>
      </c>
      <c r="F161" s="64" t="str">
        <f>IF(INDEX('Disrupt-DIH'!$B$8:$B$22,MATCH($B161,'Disrupt-DIH'!$A$8:$A$22,0))="","",IF(INDEX('Disrupt-DIH'!E$8:E$22,MATCH($B161,'Disrupt-DIH'!$A$8:$A$22,0))="N/A","No","Yes"))</f>
        <v/>
      </c>
      <c r="G161" s="64" t="str">
        <f>IF(INDEX('Disrupt-DIH'!$B$8:$B$22,MATCH($B161,'Disrupt-DIH'!$A$8:$A$22,0))="","",IF(INDEX('Disrupt-DIH'!F$8:F$22,MATCH($B161,'Disrupt-DIH'!$A$8:$A$22,0))="N/A","No","Yes"))</f>
        <v/>
      </c>
      <c r="H161" s="64" t="str">
        <f t="shared" si="6"/>
        <v/>
      </c>
      <c r="I161" s="50">
        <v>14</v>
      </c>
      <c r="J161" s="52" t="str">
        <f>IF(INDEX('Detail-SR'!$B$8:$B$27,MATCH(I161,'Detail-SR'!$A$8:$A$27,0))="","",IF(INDEX('Detail-SR'!$E$8:$E$27,MATCH(I161,'Detail-SR'!$A$8:$A$27,0))=H161,INDEX('Detail-SR'!$B$8:$B$27,MATCH(I161,'Detail-SR'!$A$8:$A$27,0)),""))</f>
        <v/>
      </c>
      <c r="K161" s="33"/>
      <c r="L161" s="50">
        <f t="shared" si="7"/>
        <v>0</v>
      </c>
      <c r="M161" s="50" t="str">
        <f t="shared" si="8"/>
        <v>D3b</v>
      </c>
    </row>
    <row r="162" spans="1:13" x14ac:dyDescent="0.25">
      <c r="A162" s="50">
        <v>155</v>
      </c>
      <c r="B162" s="50" t="s">
        <v>226</v>
      </c>
      <c r="C162" s="52" t="str">
        <f>IF(H162="","",IF(INDEX('Disrupt-DIH'!$B$8:$B$22,MATCH(B162,'Disrupt-DIH'!$A$8:$A$22,0))="","",INDEX('Disrupt-DIH'!$B$8:$B$22,MATCH(B162,'Disrupt-DIH'!$A$8:$A$22,0))))</f>
        <v/>
      </c>
      <c r="D162" s="64" t="s">
        <v>49</v>
      </c>
      <c r="E162" s="64" t="str">
        <f>IF(INDEX('Disrupt-DIH'!$B$8:$B$22,MATCH($B162,'Disrupt-DIH'!$A$8:$A$22,0))="","",IF(INDEX('Disrupt-DIH'!D$8:D$22,MATCH($B162,'Disrupt-DIH'!$A$8:$A$22,0))="N/A","No","Yes"))</f>
        <v/>
      </c>
      <c r="F162" s="64" t="str">
        <f>IF(INDEX('Disrupt-DIH'!$B$8:$B$22,MATCH($B162,'Disrupt-DIH'!$A$8:$A$22,0))="","",IF(INDEX('Disrupt-DIH'!E$8:E$22,MATCH($B162,'Disrupt-DIH'!$A$8:$A$22,0))="N/A","No","Yes"))</f>
        <v/>
      </c>
      <c r="G162" s="64" t="str">
        <f>IF(INDEX('Disrupt-DIH'!$B$8:$B$22,MATCH($B162,'Disrupt-DIH'!$A$8:$A$22,0))="","",IF(INDEX('Disrupt-DIH'!F$8:F$22,MATCH($B162,'Disrupt-DIH'!$A$8:$A$22,0))="N/A","No","Yes"))</f>
        <v/>
      </c>
      <c r="H162" s="64" t="str">
        <f t="shared" si="6"/>
        <v/>
      </c>
      <c r="I162" s="50">
        <v>15</v>
      </c>
      <c r="J162" s="52" t="str">
        <f>IF(INDEX('Detail-SR'!$B$8:$B$27,MATCH(I162,'Detail-SR'!$A$8:$A$27,0))="","",IF(INDEX('Detail-SR'!$E$8:$E$27,MATCH(I162,'Detail-SR'!$A$8:$A$27,0))=H162,INDEX('Detail-SR'!$B$8:$B$27,MATCH(I162,'Detail-SR'!$A$8:$A$27,0)),""))</f>
        <v/>
      </c>
      <c r="K162" s="33"/>
      <c r="L162" s="50">
        <f t="shared" si="7"/>
        <v>0</v>
      </c>
      <c r="M162" s="50" t="str">
        <f t="shared" si="8"/>
        <v>D3b</v>
      </c>
    </row>
    <row r="163" spans="1:13" x14ac:dyDescent="0.25">
      <c r="A163" s="50">
        <v>156</v>
      </c>
      <c r="B163" s="50" t="s">
        <v>226</v>
      </c>
      <c r="C163" s="52" t="str">
        <f>IF(H163="","",IF(INDEX('Disrupt-DIH'!$B$8:$B$22,MATCH(B163,'Disrupt-DIH'!$A$8:$A$22,0))="","",INDEX('Disrupt-DIH'!$B$8:$B$22,MATCH(B163,'Disrupt-DIH'!$A$8:$A$22,0))))</f>
        <v/>
      </c>
      <c r="D163" s="64" t="s">
        <v>49</v>
      </c>
      <c r="E163" s="64" t="str">
        <f>IF(INDEX('Disrupt-DIH'!$B$8:$B$22,MATCH($B163,'Disrupt-DIH'!$A$8:$A$22,0))="","",IF(INDEX('Disrupt-DIH'!D$8:D$22,MATCH($B163,'Disrupt-DIH'!$A$8:$A$22,0))="N/A","No","Yes"))</f>
        <v/>
      </c>
      <c r="F163" s="64" t="str">
        <f>IF(INDEX('Disrupt-DIH'!$B$8:$B$22,MATCH($B163,'Disrupt-DIH'!$A$8:$A$22,0))="","",IF(INDEX('Disrupt-DIH'!E$8:E$22,MATCH($B163,'Disrupt-DIH'!$A$8:$A$22,0))="N/A","No","Yes"))</f>
        <v/>
      </c>
      <c r="G163" s="64" t="str">
        <f>IF(INDEX('Disrupt-DIH'!$B$8:$B$22,MATCH($B163,'Disrupt-DIH'!$A$8:$A$22,0))="","",IF(INDEX('Disrupt-DIH'!F$8:F$22,MATCH($B163,'Disrupt-DIH'!$A$8:$A$22,0))="N/A","No","Yes"))</f>
        <v/>
      </c>
      <c r="H163" s="64" t="str">
        <f t="shared" si="6"/>
        <v/>
      </c>
      <c r="I163" s="50">
        <v>16</v>
      </c>
      <c r="J163" s="52" t="str">
        <f>IF(INDEX('Detail-SR'!$B$8:$B$27,MATCH(I163,'Detail-SR'!$A$8:$A$27,0))="","",IF(INDEX('Detail-SR'!$E$8:$E$27,MATCH(I163,'Detail-SR'!$A$8:$A$27,0))=H163,INDEX('Detail-SR'!$B$8:$B$27,MATCH(I163,'Detail-SR'!$A$8:$A$27,0)),""))</f>
        <v/>
      </c>
      <c r="K163" s="33"/>
      <c r="L163" s="50">
        <f t="shared" si="7"/>
        <v>0</v>
      </c>
      <c r="M163" s="50" t="str">
        <f t="shared" si="8"/>
        <v>D3b</v>
      </c>
    </row>
    <row r="164" spans="1:13" x14ac:dyDescent="0.25">
      <c r="A164" s="50">
        <v>157</v>
      </c>
      <c r="B164" s="50" t="s">
        <v>226</v>
      </c>
      <c r="C164" s="52" t="str">
        <f>IF(H164="","",IF(INDEX('Disrupt-DIH'!$B$8:$B$22,MATCH(B164,'Disrupt-DIH'!$A$8:$A$22,0))="","",INDEX('Disrupt-DIH'!$B$8:$B$22,MATCH(B164,'Disrupt-DIH'!$A$8:$A$22,0))))</f>
        <v/>
      </c>
      <c r="D164" s="64" t="s">
        <v>49</v>
      </c>
      <c r="E164" s="64" t="str">
        <f>IF(INDEX('Disrupt-DIH'!$B$8:$B$22,MATCH($B164,'Disrupt-DIH'!$A$8:$A$22,0))="","",IF(INDEX('Disrupt-DIH'!D$8:D$22,MATCH($B164,'Disrupt-DIH'!$A$8:$A$22,0))="N/A","No","Yes"))</f>
        <v/>
      </c>
      <c r="F164" s="64" t="str">
        <f>IF(INDEX('Disrupt-DIH'!$B$8:$B$22,MATCH($B164,'Disrupt-DIH'!$A$8:$A$22,0))="","",IF(INDEX('Disrupt-DIH'!E$8:E$22,MATCH($B164,'Disrupt-DIH'!$A$8:$A$22,0))="N/A","No","Yes"))</f>
        <v/>
      </c>
      <c r="G164" s="64" t="str">
        <f>IF(INDEX('Disrupt-DIH'!$B$8:$B$22,MATCH($B164,'Disrupt-DIH'!$A$8:$A$22,0))="","",IF(INDEX('Disrupt-DIH'!F$8:F$22,MATCH($B164,'Disrupt-DIH'!$A$8:$A$22,0))="N/A","No","Yes"))</f>
        <v/>
      </c>
      <c r="H164" s="64" t="str">
        <f t="shared" si="6"/>
        <v/>
      </c>
      <c r="I164" s="50">
        <v>17</v>
      </c>
      <c r="J164" s="52" t="str">
        <f>IF(INDEX('Detail-SR'!$B$8:$B$27,MATCH(I164,'Detail-SR'!$A$8:$A$27,0))="","",IF(INDEX('Detail-SR'!$E$8:$E$27,MATCH(I164,'Detail-SR'!$A$8:$A$27,0))=H164,INDEX('Detail-SR'!$B$8:$B$27,MATCH(I164,'Detail-SR'!$A$8:$A$27,0)),""))</f>
        <v/>
      </c>
      <c r="K164" s="33"/>
      <c r="L164" s="50">
        <f t="shared" si="7"/>
        <v>0</v>
      </c>
      <c r="M164" s="50" t="str">
        <f t="shared" si="8"/>
        <v>D3b</v>
      </c>
    </row>
    <row r="165" spans="1:13" x14ac:dyDescent="0.25">
      <c r="A165" s="50">
        <v>158</v>
      </c>
      <c r="B165" s="50" t="s">
        <v>226</v>
      </c>
      <c r="C165" s="52" t="str">
        <f>IF(H165="","",IF(INDEX('Disrupt-DIH'!$B$8:$B$22,MATCH(B165,'Disrupt-DIH'!$A$8:$A$22,0))="","",INDEX('Disrupt-DIH'!$B$8:$B$22,MATCH(B165,'Disrupt-DIH'!$A$8:$A$22,0))))</f>
        <v/>
      </c>
      <c r="D165" s="64" t="s">
        <v>49</v>
      </c>
      <c r="E165" s="64" t="str">
        <f>IF(INDEX('Disrupt-DIH'!$B$8:$B$22,MATCH($B165,'Disrupt-DIH'!$A$8:$A$22,0))="","",IF(INDEX('Disrupt-DIH'!D$8:D$22,MATCH($B165,'Disrupt-DIH'!$A$8:$A$22,0))="N/A","No","Yes"))</f>
        <v/>
      </c>
      <c r="F165" s="64" t="str">
        <f>IF(INDEX('Disrupt-DIH'!$B$8:$B$22,MATCH($B165,'Disrupt-DIH'!$A$8:$A$22,0))="","",IF(INDEX('Disrupt-DIH'!E$8:E$22,MATCH($B165,'Disrupt-DIH'!$A$8:$A$22,0))="N/A","No","Yes"))</f>
        <v/>
      </c>
      <c r="G165" s="64" t="str">
        <f>IF(INDEX('Disrupt-DIH'!$B$8:$B$22,MATCH($B165,'Disrupt-DIH'!$A$8:$A$22,0))="","",IF(INDEX('Disrupt-DIH'!F$8:F$22,MATCH($B165,'Disrupt-DIH'!$A$8:$A$22,0))="N/A","No","Yes"))</f>
        <v/>
      </c>
      <c r="H165" s="64" t="str">
        <f t="shared" si="6"/>
        <v/>
      </c>
      <c r="I165" s="50">
        <v>18</v>
      </c>
      <c r="J165" s="52" t="str">
        <f>IF(INDEX('Detail-SR'!$B$8:$B$27,MATCH(I165,'Detail-SR'!$A$8:$A$27,0))="","",IF(INDEX('Detail-SR'!$E$8:$E$27,MATCH(I165,'Detail-SR'!$A$8:$A$27,0))=H165,INDEX('Detail-SR'!$B$8:$B$27,MATCH(I165,'Detail-SR'!$A$8:$A$27,0)),""))</f>
        <v/>
      </c>
      <c r="K165" s="33"/>
      <c r="L165" s="50">
        <f t="shared" si="7"/>
        <v>0</v>
      </c>
      <c r="M165" s="50" t="str">
        <f t="shared" si="8"/>
        <v>D3b</v>
      </c>
    </row>
    <row r="166" spans="1:13" x14ac:dyDescent="0.25">
      <c r="A166" s="50">
        <v>159</v>
      </c>
      <c r="B166" s="50" t="s">
        <v>226</v>
      </c>
      <c r="C166" s="52" t="str">
        <f>IF(H166="","",IF(INDEX('Disrupt-DIH'!$B$8:$B$22,MATCH(B166,'Disrupt-DIH'!$A$8:$A$22,0))="","",INDEX('Disrupt-DIH'!$B$8:$B$22,MATCH(B166,'Disrupt-DIH'!$A$8:$A$22,0))))</f>
        <v/>
      </c>
      <c r="D166" s="64" t="s">
        <v>49</v>
      </c>
      <c r="E166" s="64" t="str">
        <f>IF(INDEX('Disrupt-DIH'!$B$8:$B$22,MATCH($B166,'Disrupt-DIH'!$A$8:$A$22,0))="","",IF(INDEX('Disrupt-DIH'!D$8:D$22,MATCH($B166,'Disrupt-DIH'!$A$8:$A$22,0))="N/A","No","Yes"))</f>
        <v/>
      </c>
      <c r="F166" s="64" t="str">
        <f>IF(INDEX('Disrupt-DIH'!$B$8:$B$22,MATCH($B166,'Disrupt-DIH'!$A$8:$A$22,0))="","",IF(INDEX('Disrupt-DIH'!E$8:E$22,MATCH($B166,'Disrupt-DIH'!$A$8:$A$22,0))="N/A","No","Yes"))</f>
        <v/>
      </c>
      <c r="G166" s="64" t="str">
        <f>IF(INDEX('Disrupt-DIH'!$B$8:$B$22,MATCH($B166,'Disrupt-DIH'!$A$8:$A$22,0))="","",IF(INDEX('Disrupt-DIH'!F$8:F$22,MATCH($B166,'Disrupt-DIH'!$A$8:$A$22,0))="N/A","No","Yes"))</f>
        <v/>
      </c>
      <c r="H166" s="64" t="str">
        <f t="shared" si="6"/>
        <v/>
      </c>
      <c r="I166" s="50">
        <v>19</v>
      </c>
      <c r="J166" s="52" t="str">
        <f>IF(INDEX('Detail-SR'!$B$8:$B$27,MATCH(I166,'Detail-SR'!$A$8:$A$27,0))="","",IF(INDEX('Detail-SR'!$E$8:$E$27,MATCH(I166,'Detail-SR'!$A$8:$A$27,0))=H166,INDEX('Detail-SR'!$B$8:$B$27,MATCH(I166,'Detail-SR'!$A$8:$A$27,0)),""))</f>
        <v/>
      </c>
      <c r="K166" s="33"/>
      <c r="L166" s="50">
        <f t="shared" si="7"/>
        <v>0</v>
      </c>
      <c r="M166" s="50" t="str">
        <f t="shared" si="8"/>
        <v>D3b</v>
      </c>
    </row>
    <row r="167" spans="1:13" x14ac:dyDescent="0.25">
      <c r="A167" s="50">
        <v>160</v>
      </c>
      <c r="B167" s="50" t="s">
        <v>226</v>
      </c>
      <c r="C167" s="52" t="str">
        <f>IF(H167="","",IF(INDEX('Disrupt-DIH'!$B$8:$B$22,MATCH(B167,'Disrupt-DIH'!$A$8:$A$22,0))="","",INDEX('Disrupt-DIH'!$B$8:$B$22,MATCH(B167,'Disrupt-DIH'!$A$8:$A$22,0))))</f>
        <v/>
      </c>
      <c r="D167" s="64" t="s">
        <v>49</v>
      </c>
      <c r="E167" s="64" t="str">
        <f>IF(INDEX('Disrupt-DIH'!$B$8:$B$22,MATCH($B167,'Disrupt-DIH'!$A$8:$A$22,0))="","",IF(INDEX('Disrupt-DIH'!D$8:D$22,MATCH($B167,'Disrupt-DIH'!$A$8:$A$22,0))="N/A","No","Yes"))</f>
        <v/>
      </c>
      <c r="F167" s="64" t="str">
        <f>IF(INDEX('Disrupt-DIH'!$B$8:$B$22,MATCH($B167,'Disrupt-DIH'!$A$8:$A$22,0))="","",IF(INDEX('Disrupt-DIH'!E$8:E$22,MATCH($B167,'Disrupt-DIH'!$A$8:$A$22,0))="N/A","No","Yes"))</f>
        <v/>
      </c>
      <c r="G167" s="64" t="str">
        <f>IF(INDEX('Disrupt-DIH'!$B$8:$B$22,MATCH($B167,'Disrupt-DIH'!$A$8:$A$22,0))="","",IF(INDEX('Disrupt-DIH'!F$8:F$22,MATCH($B167,'Disrupt-DIH'!$A$8:$A$22,0))="N/A","No","Yes"))</f>
        <v/>
      </c>
      <c r="H167" s="64" t="str">
        <f t="shared" si="6"/>
        <v/>
      </c>
      <c r="I167" s="50">
        <v>20</v>
      </c>
      <c r="J167" s="52" t="str">
        <f>IF(INDEX('Detail-SR'!$B$8:$B$27,MATCH(I167,'Detail-SR'!$A$8:$A$27,0))="","",IF(INDEX('Detail-SR'!$E$8:$E$27,MATCH(I167,'Detail-SR'!$A$8:$A$27,0))=H167,INDEX('Detail-SR'!$B$8:$B$27,MATCH(I167,'Detail-SR'!$A$8:$A$27,0)),""))</f>
        <v/>
      </c>
      <c r="K167" s="33"/>
      <c r="L167" s="50">
        <f t="shared" si="7"/>
        <v>0</v>
      </c>
      <c r="M167" s="50" t="str">
        <f t="shared" si="8"/>
        <v>D3b</v>
      </c>
    </row>
    <row r="168" spans="1:13" x14ac:dyDescent="0.25">
      <c r="A168" s="50">
        <v>161</v>
      </c>
      <c r="B168" s="50" t="s">
        <v>226</v>
      </c>
      <c r="C168" s="52" t="str">
        <f>IF(H168="","",IF(INDEX('Disrupt-DIH'!$B$8:$B$22,MATCH(B168,'Disrupt-DIH'!$A$8:$A$22,0))="","",INDEX('Disrupt-DIH'!$B$8:$B$22,MATCH(B168,'Disrupt-DIH'!$A$8:$A$22,0))))</f>
        <v/>
      </c>
      <c r="D168" s="64" t="s">
        <v>38</v>
      </c>
      <c r="E168" s="64" t="str">
        <f>IF(INDEX('Disrupt-DIH'!$B$8:$B$22,MATCH($B168,'Disrupt-DIH'!$A$8:$A$22,0))="","",IF(INDEX('Disrupt-DIH'!D$8:D$22,MATCH($B168,'Disrupt-DIH'!$A$8:$A$22,0))="N/A","No","Yes"))</f>
        <v/>
      </c>
      <c r="F168" s="64" t="str">
        <f>IF(INDEX('Disrupt-DIH'!$B$8:$B$22,MATCH($B168,'Disrupt-DIH'!$A$8:$A$22,0))="","",IF(INDEX('Disrupt-DIH'!E$8:E$22,MATCH($B168,'Disrupt-DIH'!$A$8:$A$22,0))="N/A","No","Yes"))</f>
        <v/>
      </c>
      <c r="G168" s="64" t="str">
        <f>IF(INDEX('Disrupt-DIH'!$B$8:$B$22,MATCH($B168,'Disrupt-DIH'!$A$8:$A$22,0))="","",IF(INDEX('Disrupt-DIH'!F$8:F$22,MATCH($B168,'Disrupt-DIH'!$A$8:$A$22,0))="N/A","No","Yes"))</f>
        <v/>
      </c>
      <c r="H168" s="64" t="str">
        <f t="shared" si="6"/>
        <v/>
      </c>
      <c r="I168" s="50">
        <v>1</v>
      </c>
      <c r="J168" s="52" t="str">
        <f>IF(INDEX('Detail-SR'!$B$8:$B$27,MATCH(I168,'Detail-SR'!$A$8:$A$27,0))="","",IF(INDEX('Detail-SR'!$E$8:$E$27,MATCH(I168,'Detail-SR'!$A$8:$A$27,0))=H168,INDEX('Detail-SR'!$B$8:$B$27,MATCH(I168,'Detail-SR'!$A$8:$A$27,0)),""))</f>
        <v/>
      </c>
      <c r="K168" s="33"/>
      <c r="L168" s="50">
        <f t="shared" si="7"/>
        <v>0</v>
      </c>
      <c r="M168" s="50" t="str">
        <f t="shared" si="8"/>
        <v>D3c</v>
      </c>
    </row>
    <row r="169" spans="1:13" x14ac:dyDescent="0.25">
      <c r="A169" s="50">
        <v>162</v>
      </c>
      <c r="B169" s="50" t="s">
        <v>226</v>
      </c>
      <c r="C169" s="52" t="str">
        <f>IF(H169="","",IF(INDEX('Disrupt-DIH'!$B$8:$B$22,MATCH(B169,'Disrupt-DIH'!$A$8:$A$22,0))="","",INDEX('Disrupt-DIH'!$B$8:$B$22,MATCH(B169,'Disrupt-DIH'!$A$8:$A$22,0))))</f>
        <v/>
      </c>
      <c r="D169" s="64" t="s">
        <v>38</v>
      </c>
      <c r="E169" s="64" t="str">
        <f>IF(INDEX('Disrupt-DIH'!$B$8:$B$22,MATCH($B169,'Disrupt-DIH'!$A$8:$A$22,0))="","",IF(INDEX('Disrupt-DIH'!D$8:D$22,MATCH($B169,'Disrupt-DIH'!$A$8:$A$22,0))="N/A","No","Yes"))</f>
        <v/>
      </c>
      <c r="F169" s="64" t="str">
        <f>IF(INDEX('Disrupt-DIH'!$B$8:$B$22,MATCH($B169,'Disrupt-DIH'!$A$8:$A$22,0))="","",IF(INDEX('Disrupt-DIH'!E$8:E$22,MATCH($B169,'Disrupt-DIH'!$A$8:$A$22,0))="N/A","No","Yes"))</f>
        <v/>
      </c>
      <c r="G169" s="64" t="str">
        <f>IF(INDEX('Disrupt-DIH'!$B$8:$B$22,MATCH($B169,'Disrupt-DIH'!$A$8:$A$22,0))="","",IF(INDEX('Disrupt-DIH'!F$8:F$22,MATCH($B169,'Disrupt-DIH'!$A$8:$A$22,0))="N/A","No","Yes"))</f>
        <v/>
      </c>
      <c r="H169" s="64" t="str">
        <f t="shared" si="6"/>
        <v/>
      </c>
      <c r="I169" s="50">
        <v>2</v>
      </c>
      <c r="J169" s="52" t="str">
        <f>IF(INDEX('Detail-SR'!$B$8:$B$27,MATCH(I169,'Detail-SR'!$A$8:$A$27,0))="","",IF(INDEX('Detail-SR'!$E$8:$E$27,MATCH(I169,'Detail-SR'!$A$8:$A$27,0))=H169,INDEX('Detail-SR'!$B$8:$B$27,MATCH(I169,'Detail-SR'!$A$8:$A$27,0)),""))</f>
        <v/>
      </c>
      <c r="K169" s="33"/>
      <c r="L169" s="50">
        <f t="shared" si="7"/>
        <v>0</v>
      </c>
      <c r="M169" s="50" t="str">
        <f t="shared" si="8"/>
        <v>D3c</v>
      </c>
    </row>
    <row r="170" spans="1:13" x14ac:dyDescent="0.25">
      <c r="A170" s="50">
        <v>163</v>
      </c>
      <c r="B170" s="50" t="s">
        <v>226</v>
      </c>
      <c r="C170" s="52" t="str">
        <f>IF(H170="","",IF(INDEX('Disrupt-DIH'!$B$8:$B$22,MATCH(B170,'Disrupt-DIH'!$A$8:$A$22,0))="","",INDEX('Disrupt-DIH'!$B$8:$B$22,MATCH(B170,'Disrupt-DIH'!$A$8:$A$22,0))))</f>
        <v/>
      </c>
      <c r="D170" s="64" t="s">
        <v>38</v>
      </c>
      <c r="E170" s="64" t="str">
        <f>IF(INDEX('Disrupt-DIH'!$B$8:$B$22,MATCH($B170,'Disrupt-DIH'!$A$8:$A$22,0))="","",IF(INDEX('Disrupt-DIH'!D$8:D$22,MATCH($B170,'Disrupt-DIH'!$A$8:$A$22,0))="N/A","No","Yes"))</f>
        <v/>
      </c>
      <c r="F170" s="64" t="str">
        <f>IF(INDEX('Disrupt-DIH'!$B$8:$B$22,MATCH($B170,'Disrupt-DIH'!$A$8:$A$22,0))="","",IF(INDEX('Disrupt-DIH'!E$8:E$22,MATCH($B170,'Disrupt-DIH'!$A$8:$A$22,0))="N/A","No","Yes"))</f>
        <v/>
      </c>
      <c r="G170" s="64" t="str">
        <f>IF(INDEX('Disrupt-DIH'!$B$8:$B$22,MATCH($B170,'Disrupt-DIH'!$A$8:$A$22,0))="","",IF(INDEX('Disrupt-DIH'!F$8:F$22,MATCH($B170,'Disrupt-DIH'!$A$8:$A$22,0))="N/A","No","Yes"))</f>
        <v/>
      </c>
      <c r="H170" s="64" t="str">
        <f t="shared" si="6"/>
        <v/>
      </c>
      <c r="I170" s="50">
        <v>3</v>
      </c>
      <c r="J170" s="52" t="str">
        <f>IF(INDEX('Detail-SR'!$B$8:$B$27,MATCH(I170,'Detail-SR'!$A$8:$A$27,0))="","",IF(INDEX('Detail-SR'!$E$8:$E$27,MATCH(I170,'Detail-SR'!$A$8:$A$27,0))=H170,INDEX('Detail-SR'!$B$8:$B$27,MATCH(I170,'Detail-SR'!$A$8:$A$27,0)),""))</f>
        <v/>
      </c>
      <c r="K170" s="33"/>
      <c r="L170" s="50">
        <f t="shared" si="7"/>
        <v>0</v>
      </c>
      <c r="M170" s="50" t="str">
        <f t="shared" si="8"/>
        <v>D3c</v>
      </c>
    </row>
    <row r="171" spans="1:13" x14ac:dyDescent="0.25">
      <c r="A171" s="50">
        <v>164</v>
      </c>
      <c r="B171" s="50" t="s">
        <v>226</v>
      </c>
      <c r="C171" s="52" t="str">
        <f>IF(H171="","",IF(INDEX('Disrupt-DIH'!$B$8:$B$22,MATCH(B171,'Disrupt-DIH'!$A$8:$A$22,0))="","",INDEX('Disrupt-DIH'!$B$8:$B$22,MATCH(B171,'Disrupt-DIH'!$A$8:$A$22,0))))</f>
        <v/>
      </c>
      <c r="D171" s="64" t="s">
        <v>38</v>
      </c>
      <c r="E171" s="64" t="str">
        <f>IF(INDEX('Disrupt-DIH'!$B$8:$B$22,MATCH($B171,'Disrupt-DIH'!$A$8:$A$22,0))="","",IF(INDEX('Disrupt-DIH'!D$8:D$22,MATCH($B171,'Disrupt-DIH'!$A$8:$A$22,0))="N/A","No","Yes"))</f>
        <v/>
      </c>
      <c r="F171" s="64" t="str">
        <f>IF(INDEX('Disrupt-DIH'!$B$8:$B$22,MATCH($B171,'Disrupt-DIH'!$A$8:$A$22,0))="","",IF(INDEX('Disrupt-DIH'!E$8:E$22,MATCH($B171,'Disrupt-DIH'!$A$8:$A$22,0))="N/A","No","Yes"))</f>
        <v/>
      </c>
      <c r="G171" s="64" t="str">
        <f>IF(INDEX('Disrupt-DIH'!$B$8:$B$22,MATCH($B171,'Disrupt-DIH'!$A$8:$A$22,0))="","",IF(INDEX('Disrupt-DIH'!F$8:F$22,MATCH($B171,'Disrupt-DIH'!$A$8:$A$22,0))="N/A","No","Yes"))</f>
        <v/>
      </c>
      <c r="H171" s="64" t="str">
        <f t="shared" si="6"/>
        <v/>
      </c>
      <c r="I171" s="50">
        <v>4</v>
      </c>
      <c r="J171" s="52" t="str">
        <f>IF(INDEX('Detail-SR'!$B$8:$B$27,MATCH(I171,'Detail-SR'!$A$8:$A$27,0))="","",IF(INDEX('Detail-SR'!$E$8:$E$27,MATCH(I171,'Detail-SR'!$A$8:$A$27,0))=H171,INDEX('Detail-SR'!$B$8:$B$27,MATCH(I171,'Detail-SR'!$A$8:$A$27,0)),""))</f>
        <v/>
      </c>
      <c r="K171" s="33"/>
      <c r="L171" s="50">
        <f t="shared" si="7"/>
        <v>0</v>
      </c>
      <c r="M171" s="50" t="str">
        <f t="shared" si="8"/>
        <v>D3c</v>
      </c>
    </row>
    <row r="172" spans="1:13" x14ac:dyDescent="0.25">
      <c r="A172" s="50">
        <v>165</v>
      </c>
      <c r="B172" s="50" t="s">
        <v>226</v>
      </c>
      <c r="C172" s="52" t="str">
        <f>IF(H172="","",IF(INDEX('Disrupt-DIH'!$B$8:$B$22,MATCH(B172,'Disrupt-DIH'!$A$8:$A$22,0))="","",INDEX('Disrupt-DIH'!$B$8:$B$22,MATCH(B172,'Disrupt-DIH'!$A$8:$A$22,0))))</f>
        <v/>
      </c>
      <c r="D172" s="64" t="s">
        <v>38</v>
      </c>
      <c r="E172" s="64" t="str">
        <f>IF(INDEX('Disrupt-DIH'!$B$8:$B$22,MATCH($B172,'Disrupt-DIH'!$A$8:$A$22,0))="","",IF(INDEX('Disrupt-DIH'!D$8:D$22,MATCH($B172,'Disrupt-DIH'!$A$8:$A$22,0))="N/A","No","Yes"))</f>
        <v/>
      </c>
      <c r="F172" s="64" t="str">
        <f>IF(INDEX('Disrupt-DIH'!$B$8:$B$22,MATCH($B172,'Disrupt-DIH'!$A$8:$A$22,0))="","",IF(INDEX('Disrupt-DIH'!E$8:E$22,MATCH($B172,'Disrupt-DIH'!$A$8:$A$22,0))="N/A","No","Yes"))</f>
        <v/>
      </c>
      <c r="G172" s="64" t="str">
        <f>IF(INDEX('Disrupt-DIH'!$B$8:$B$22,MATCH($B172,'Disrupt-DIH'!$A$8:$A$22,0))="","",IF(INDEX('Disrupt-DIH'!F$8:F$22,MATCH($B172,'Disrupt-DIH'!$A$8:$A$22,0))="N/A","No","Yes"))</f>
        <v/>
      </c>
      <c r="H172" s="64" t="str">
        <f t="shared" si="6"/>
        <v/>
      </c>
      <c r="I172" s="50">
        <v>5</v>
      </c>
      <c r="J172" s="52" t="str">
        <f>IF(INDEX('Detail-SR'!$B$8:$B$27,MATCH(I172,'Detail-SR'!$A$8:$A$27,0))="","",IF(INDEX('Detail-SR'!$E$8:$E$27,MATCH(I172,'Detail-SR'!$A$8:$A$27,0))=H172,INDEX('Detail-SR'!$B$8:$B$27,MATCH(I172,'Detail-SR'!$A$8:$A$27,0)),""))</f>
        <v/>
      </c>
      <c r="K172" s="33"/>
      <c r="L172" s="50">
        <f t="shared" si="7"/>
        <v>0</v>
      </c>
      <c r="M172" s="50" t="str">
        <f t="shared" si="8"/>
        <v>D3c</v>
      </c>
    </row>
    <row r="173" spans="1:13" x14ac:dyDescent="0.25">
      <c r="A173" s="50">
        <v>166</v>
      </c>
      <c r="B173" s="50" t="s">
        <v>226</v>
      </c>
      <c r="C173" s="52" t="str">
        <f>IF(H173="","",IF(INDEX('Disrupt-DIH'!$B$8:$B$22,MATCH(B173,'Disrupt-DIH'!$A$8:$A$22,0))="","",INDEX('Disrupt-DIH'!$B$8:$B$22,MATCH(B173,'Disrupt-DIH'!$A$8:$A$22,0))))</f>
        <v/>
      </c>
      <c r="D173" s="64" t="s">
        <v>38</v>
      </c>
      <c r="E173" s="64" t="str">
        <f>IF(INDEX('Disrupt-DIH'!$B$8:$B$22,MATCH($B173,'Disrupt-DIH'!$A$8:$A$22,0))="","",IF(INDEX('Disrupt-DIH'!D$8:D$22,MATCH($B173,'Disrupt-DIH'!$A$8:$A$22,0))="N/A","No","Yes"))</f>
        <v/>
      </c>
      <c r="F173" s="64" t="str">
        <f>IF(INDEX('Disrupt-DIH'!$B$8:$B$22,MATCH($B173,'Disrupt-DIH'!$A$8:$A$22,0))="","",IF(INDEX('Disrupt-DIH'!E$8:E$22,MATCH($B173,'Disrupt-DIH'!$A$8:$A$22,0))="N/A","No","Yes"))</f>
        <v/>
      </c>
      <c r="G173" s="64" t="str">
        <f>IF(INDEX('Disrupt-DIH'!$B$8:$B$22,MATCH($B173,'Disrupt-DIH'!$A$8:$A$22,0))="","",IF(INDEX('Disrupt-DIH'!F$8:F$22,MATCH($B173,'Disrupt-DIH'!$A$8:$A$22,0))="N/A","No","Yes"))</f>
        <v/>
      </c>
      <c r="H173" s="64" t="str">
        <f t="shared" si="6"/>
        <v/>
      </c>
      <c r="I173" s="50">
        <v>6</v>
      </c>
      <c r="J173" s="52" t="str">
        <f>IF(INDEX('Detail-SR'!$B$8:$B$27,MATCH(I173,'Detail-SR'!$A$8:$A$27,0))="","",IF(INDEX('Detail-SR'!$E$8:$E$27,MATCH(I173,'Detail-SR'!$A$8:$A$27,0))=H173,INDEX('Detail-SR'!$B$8:$B$27,MATCH(I173,'Detail-SR'!$A$8:$A$27,0)),""))</f>
        <v/>
      </c>
      <c r="K173" s="33"/>
      <c r="L173" s="50">
        <f t="shared" si="7"/>
        <v>0</v>
      </c>
      <c r="M173" s="50" t="str">
        <f t="shared" si="8"/>
        <v>D3c</v>
      </c>
    </row>
    <row r="174" spans="1:13" x14ac:dyDescent="0.25">
      <c r="A174" s="50">
        <v>167</v>
      </c>
      <c r="B174" s="50" t="s">
        <v>226</v>
      </c>
      <c r="C174" s="52" t="str">
        <f>IF(H174="","",IF(INDEX('Disrupt-DIH'!$B$8:$B$22,MATCH(B174,'Disrupt-DIH'!$A$8:$A$22,0))="","",INDEX('Disrupt-DIH'!$B$8:$B$22,MATCH(B174,'Disrupt-DIH'!$A$8:$A$22,0))))</f>
        <v/>
      </c>
      <c r="D174" s="64" t="s">
        <v>38</v>
      </c>
      <c r="E174" s="64" t="str">
        <f>IF(INDEX('Disrupt-DIH'!$B$8:$B$22,MATCH($B174,'Disrupt-DIH'!$A$8:$A$22,0))="","",IF(INDEX('Disrupt-DIH'!D$8:D$22,MATCH($B174,'Disrupt-DIH'!$A$8:$A$22,0))="N/A","No","Yes"))</f>
        <v/>
      </c>
      <c r="F174" s="64" t="str">
        <f>IF(INDEX('Disrupt-DIH'!$B$8:$B$22,MATCH($B174,'Disrupt-DIH'!$A$8:$A$22,0))="","",IF(INDEX('Disrupt-DIH'!E$8:E$22,MATCH($B174,'Disrupt-DIH'!$A$8:$A$22,0))="N/A","No","Yes"))</f>
        <v/>
      </c>
      <c r="G174" s="64" t="str">
        <f>IF(INDEX('Disrupt-DIH'!$B$8:$B$22,MATCH($B174,'Disrupt-DIH'!$A$8:$A$22,0))="","",IF(INDEX('Disrupt-DIH'!F$8:F$22,MATCH($B174,'Disrupt-DIH'!$A$8:$A$22,0))="N/A","No","Yes"))</f>
        <v/>
      </c>
      <c r="H174" s="64" t="str">
        <f t="shared" si="6"/>
        <v/>
      </c>
      <c r="I174" s="50">
        <v>7</v>
      </c>
      <c r="J174" s="52" t="str">
        <f>IF(INDEX('Detail-SR'!$B$8:$B$27,MATCH(I174,'Detail-SR'!$A$8:$A$27,0))="","",IF(INDEX('Detail-SR'!$E$8:$E$27,MATCH(I174,'Detail-SR'!$A$8:$A$27,0))=H174,INDEX('Detail-SR'!$B$8:$B$27,MATCH(I174,'Detail-SR'!$A$8:$A$27,0)),""))</f>
        <v/>
      </c>
      <c r="K174" s="33"/>
      <c r="L174" s="50">
        <f t="shared" si="7"/>
        <v>0</v>
      </c>
      <c r="M174" s="50" t="str">
        <f t="shared" si="8"/>
        <v>D3c</v>
      </c>
    </row>
    <row r="175" spans="1:13" x14ac:dyDescent="0.25">
      <c r="A175" s="50">
        <v>168</v>
      </c>
      <c r="B175" s="50" t="s">
        <v>226</v>
      </c>
      <c r="C175" s="52" t="str">
        <f>IF(H175="","",IF(INDEX('Disrupt-DIH'!$B$8:$B$22,MATCH(B175,'Disrupt-DIH'!$A$8:$A$22,0))="","",INDEX('Disrupt-DIH'!$B$8:$B$22,MATCH(B175,'Disrupt-DIH'!$A$8:$A$22,0))))</f>
        <v/>
      </c>
      <c r="D175" s="64" t="s">
        <v>38</v>
      </c>
      <c r="E175" s="64" t="str">
        <f>IF(INDEX('Disrupt-DIH'!$B$8:$B$22,MATCH($B175,'Disrupt-DIH'!$A$8:$A$22,0))="","",IF(INDEX('Disrupt-DIH'!D$8:D$22,MATCH($B175,'Disrupt-DIH'!$A$8:$A$22,0))="N/A","No","Yes"))</f>
        <v/>
      </c>
      <c r="F175" s="64" t="str">
        <f>IF(INDEX('Disrupt-DIH'!$B$8:$B$22,MATCH($B175,'Disrupt-DIH'!$A$8:$A$22,0))="","",IF(INDEX('Disrupt-DIH'!E$8:E$22,MATCH($B175,'Disrupt-DIH'!$A$8:$A$22,0))="N/A","No","Yes"))</f>
        <v/>
      </c>
      <c r="G175" s="64" t="str">
        <f>IF(INDEX('Disrupt-DIH'!$B$8:$B$22,MATCH($B175,'Disrupt-DIH'!$A$8:$A$22,0))="","",IF(INDEX('Disrupt-DIH'!F$8:F$22,MATCH($B175,'Disrupt-DIH'!$A$8:$A$22,0))="N/A","No","Yes"))</f>
        <v/>
      </c>
      <c r="H175" s="64" t="str">
        <f t="shared" si="6"/>
        <v/>
      </c>
      <c r="I175" s="50">
        <v>8</v>
      </c>
      <c r="J175" s="52" t="str">
        <f>IF(INDEX('Detail-SR'!$B$8:$B$27,MATCH(I175,'Detail-SR'!$A$8:$A$27,0))="","",IF(INDEX('Detail-SR'!$E$8:$E$27,MATCH(I175,'Detail-SR'!$A$8:$A$27,0))=H175,INDEX('Detail-SR'!$B$8:$B$27,MATCH(I175,'Detail-SR'!$A$8:$A$27,0)),""))</f>
        <v/>
      </c>
      <c r="K175" s="33"/>
      <c r="L175" s="50">
        <f t="shared" si="7"/>
        <v>0</v>
      </c>
      <c r="M175" s="50" t="str">
        <f t="shared" si="8"/>
        <v>D3c</v>
      </c>
    </row>
    <row r="176" spans="1:13" x14ac:dyDescent="0.25">
      <c r="A176" s="50">
        <v>169</v>
      </c>
      <c r="B176" s="50" t="s">
        <v>226</v>
      </c>
      <c r="C176" s="52" t="str">
        <f>IF(H176="","",IF(INDEX('Disrupt-DIH'!$B$8:$B$22,MATCH(B176,'Disrupt-DIH'!$A$8:$A$22,0))="","",INDEX('Disrupt-DIH'!$B$8:$B$22,MATCH(B176,'Disrupt-DIH'!$A$8:$A$22,0))))</f>
        <v/>
      </c>
      <c r="D176" s="64" t="s">
        <v>38</v>
      </c>
      <c r="E176" s="64" t="str">
        <f>IF(INDEX('Disrupt-DIH'!$B$8:$B$22,MATCH($B176,'Disrupt-DIH'!$A$8:$A$22,0))="","",IF(INDEX('Disrupt-DIH'!D$8:D$22,MATCH($B176,'Disrupt-DIH'!$A$8:$A$22,0))="N/A","No","Yes"))</f>
        <v/>
      </c>
      <c r="F176" s="64" t="str">
        <f>IF(INDEX('Disrupt-DIH'!$B$8:$B$22,MATCH($B176,'Disrupt-DIH'!$A$8:$A$22,0))="","",IF(INDEX('Disrupt-DIH'!E$8:E$22,MATCH($B176,'Disrupt-DIH'!$A$8:$A$22,0))="N/A","No","Yes"))</f>
        <v/>
      </c>
      <c r="G176" s="64" t="str">
        <f>IF(INDEX('Disrupt-DIH'!$B$8:$B$22,MATCH($B176,'Disrupt-DIH'!$A$8:$A$22,0))="","",IF(INDEX('Disrupt-DIH'!F$8:F$22,MATCH($B176,'Disrupt-DIH'!$A$8:$A$22,0))="N/A","No","Yes"))</f>
        <v/>
      </c>
      <c r="H176" s="64" t="str">
        <f t="shared" si="6"/>
        <v/>
      </c>
      <c r="I176" s="50">
        <v>9</v>
      </c>
      <c r="J176" s="52" t="str">
        <f>IF(INDEX('Detail-SR'!$B$8:$B$27,MATCH(I176,'Detail-SR'!$A$8:$A$27,0))="","",IF(INDEX('Detail-SR'!$E$8:$E$27,MATCH(I176,'Detail-SR'!$A$8:$A$27,0))=H176,INDEX('Detail-SR'!$B$8:$B$27,MATCH(I176,'Detail-SR'!$A$8:$A$27,0)),""))</f>
        <v/>
      </c>
      <c r="K176" s="33"/>
      <c r="L176" s="50">
        <f t="shared" si="7"/>
        <v>0</v>
      </c>
      <c r="M176" s="50" t="str">
        <f t="shared" si="8"/>
        <v>D3c</v>
      </c>
    </row>
    <row r="177" spans="1:13" x14ac:dyDescent="0.25">
      <c r="A177" s="50">
        <v>170</v>
      </c>
      <c r="B177" s="50" t="s">
        <v>226</v>
      </c>
      <c r="C177" s="52" t="str">
        <f>IF(H177="","",IF(INDEX('Disrupt-DIH'!$B$8:$B$22,MATCH(B177,'Disrupt-DIH'!$A$8:$A$22,0))="","",INDEX('Disrupt-DIH'!$B$8:$B$22,MATCH(B177,'Disrupt-DIH'!$A$8:$A$22,0))))</f>
        <v/>
      </c>
      <c r="D177" s="64" t="s">
        <v>38</v>
      </c>
      <c r="E177" s="64" t="str">
        <f>IF(INDEX('Disrupt-DIH'!$B$8:$B$22,MATCH($B177,'Disrupt-DIH'!$A$8:$A$22,0))="","",IF(INDEX('Disrupt-DIH'!D$8:D$22,MATCH($B177,'Disrupt-DIH'!$A$8:$A$22,0))="N/A","No","Yes"))</f>
        <v/>
      </c>
      <c r="F177" s="64" t="str">
        <f>IF(INDEX('Disrupt-DIH'!$B$8:$B$22,MATCH($B177,'Disrupt-DIH'!$A$8:$A$22,0))="","",IF(INDEX('Disrupt-DIH'!E$8:E$22,MATCH($B177,'Disrupt-DIH'!$A$8:$A$22,0))="N/A","No","Yes"))</f>
        <v/>
      </c>
      <c r="G177" s="64" t="str">
        <f>IF(INDEX('Disrupt-DIH'!$B$8:$B$22,MATCH($B177,'Disrupt-DIH'!$A$8:$A$22,0))="","",IF(INDEX('Disrupt-DIH'!F$8:F$22,MATCH($B177,'Disrupt-DIH'!$A$8:$A$22,0))="N/A","No","Yes"))</f>
        <v/>
      </c>
      <c r="H177" s="64" t="str">
        <f t="shared" si="6"/>
        <v/>
      </c>
      <c r="I177" s="50">
        <v>10</v>
      </c>
      <c r="J177" s="52" t="str">
        <f>IF(INDEX('Detail-SR'!$B$8:$B$27,MATCH(I177,'Detail-SR'!$A$8:$A$27,0))="","",IF(INDEX('Detail-SR'!$E$8:$E$27,MATCH(I177,'Detail-SR'!$A$8:$A$27,0))=H177,INDEX('Detail-SR'!$B$8:$B$27,MATCH(I177,'Detail-SR'!$A$8:$A$27,0)),""))</f>
        <v/>
      </c>
      <c r="K177" s="33"/>
      <c r="L177" s="50">
        <f t="shared" si="7"/>
        <v>0</v>
      </c>
      <c r="M177" s="50" t="str">
        <f t="shared" si="8"/>
        <v>D3c</v>
      </c>
    </row>
    <row r="178" spans="1:13" x14ac:dyDescent="0.25">
      <c r="A178" s="50">
        <v>171</v>
      </c>
      <c r="B178" s="50" t="s">
        <v>226</v>
      </c>
      <c r="C178" s="52" t="str">
        <f>IF(H178="","",IF(INDEX('Disrupt-DIH'!$B$8:$B$22,MATCH(B178,'Disrupt-DIH'!$A$8:$A$22,0))="","",INDEX('Disrupt-DIH'!$B$8:$B$22,MATCH(B178,'Disrupt-DIH'!$A$8:$A$22,0))))</f>
        <v/>
      </c>
      <c r="D178" s="64" t="s">
        <v>38</v>
      </c>
      <c r="E178" s="64" t="str">
        <f>IF(INDEX('Disrupt-DIH'!$B$8:$B$22,MATCH($B178,'Disrupt-DIH'!$A$8:$A$22,0))="","",IF(INDEX('Disrupt-DIH'!D$8:D$22,MATCH($B178,'Disrupt-DIH'!$A$8:$A$22,0))="N/A","No","Yes"))</f>
        <v/>
      </c>
      <c r="F178" s="64" t="str">
        <f>IF(INDEX('Disrupt-DIH'!$B$8:$B$22,MATCH($B178,'Disrupt-DIH'!$A$8:$A$22,0))="","",IF(INDEX('Disrupt-DIH'!E$8:E$22,MATCH($B178,'Disrupt-DIH'!$A$8:$A$22,0))="N/A","No","Yes"))</f>
        <v/>
      </c>
      <c r="G178" s="64" t="str">
        <f>IF(INDEX('Disrupt-DIH'!$B$8:$B$22,MATCH($B178,'Disrupt-DIH'!$A$8:$A$22,0))="","",IF(INDEX('Disrupt-DIH'!F$8:F$22,MATCH($B178,'Disrupt-DIH'!$A$8:$A$22,0))="N/A","No","Yes"))</f>
        <v/>
      </c>
      <c r="H178" s="64" t="str">
        <f t="shared" si="6"/>
        <v/>
      </c>
      <c r="I178" s="50">
        <v>11</v>
      </c>
      <c r="J178" s="52" t="str">
        <f>IF(INDEX('Detail-SR'!$B$8:$B$27,MATCH(I178,'Detail-SR'!$A$8:$A$27,0))="","",IF(INDEX('Detail-SR'!$E$8:$E$27,MATCH(I178,'Detail-SR'!$A$8:$A$27,0))=H178,INDEX('Detail-SR'!$B$8:$B$27,MATCH(I178,'Detail-SR'!$A$8:$A$27,0)),""))</f>
        <v/>
      </c>
      <c r="K178" s="33"/>
      <c r="L178" s="50">
        <f t="shared" si="7"/>
        <v>0</v>
      </c>
      <c r="M178" s="50" t="str">
        <f t="shared" si="8"/>
        <v>D3c</v>
      </c>
    </row>
    <row r="179" spans="1:13" x14ac:dyDescent="0.25">
      <c r="A179" s="50">
        <v>172</v>
      </c>
      <c r="B179" s="50" t="s">
        <v>226</v>
      </c>
      <c r="C179" s="52" t="str">
        <f>IF(H179="","",IF(INDEX('Disrupt-DIH'!$B$8:$B$22,MATCH(B179,'Disrupt-DIH'!$A$8:$A$22,0))="","",INDEX('Disrupt-DIH'!$B$8:$B$22,MATCH(B179,'Disrupt-DIH'!$A$8:$A$22,0))))</f>
        <v/>
      </c>
      <c r="D179" s="64" t="s">
        <v>38</v>
      </c>
      <c r="E179" s="64" t="str">
        <f>IF(INDEX('Disrupt-DIH'!$B$8:$B$22,MATCH($B179,'Disrupt-DIH'!$A$8:$A$22,0))="","",IF(INDEX('Disrupt-DIH'!D$8:D$22,MATCH($B179,'Disrupt-DIH'!$A$8:$A$22,0))="N/A","No","Yes"))</f>
        <v/>
      </c>
      <c r="F179" s="64" t="str">
        <f>IF(INDEX('Disrupt-DIH'!$B$8:$B$22,MATCH($B179,'Disrupt-DIH'!$A$8:$A$22,0))="","",IF(INDEX('Disrupt-DIH'!E$8:E$22,MATCH($B179,'Disrupt-DIH'!$A$8:$A$22,0))="N/A","No","Yes"))</f>
        <v/>
      </c>
      <c r="G179" s="64" t="str">
        <f>IF(INDEX('Disrupt-DIH'!$B$8:$B$22,MATCH($B179,'Disrupt-DIH'!$A$8:$A$22,0))="","",IF(INDEX('Disrupt-DIH'!F$8:F$22,MATCH($B179,'Disrupt-DIH'!$A$8:$A$22,0))="N/A","No","Yes"))</f>
        <v/>
      </c>
      <c r="H179" s="64" t="str">
        <f t="shared" si="6"/>
        <v/>
      </c>
      <c r="I179" s="50">
        <v>12</v>
      </c>
      <c r="J179" s="52" t="str">
        <f>IF(INDEX('Detail-SR'!$B$8:$B$27,MATCH(I179,'Detail-SR'!$A$8:$A$27,0))="","",IF(INDEX('Detail-SR'!$E$8:$E$27,MATCH(I179,'Detail-SR'!$A$8:$A$27,0))=H179,INDEX('Detail-SR'!$B$8:$B$27,MATCH(I179,'Detail-SR'!$A$8:$A$27,0)),""))</f>
        <v/>
      </c>
      <c r="K179" s="33"/>
      <c r="L179" s="50">
        <f t="shared" si="7"/>
        <v>0</v>
      </c>
      <c r="M179" s="50" t="str">
        <f t="shared" si="8"/>
        <v>D3c</v>
      </c>
    </row>
    <row r="180" spans="1:13" x14ac:dyDescent="0.25">
      <c r="A180" s="50">
        <v>173</v>
      </c>
      <c r="B180" s="50" t="s">
        <v>226</v>
      </c>
      <c r="C180" s="52" t="str">
        <f>IF(H180="","",IF(INDEX('Disrupt-DIH'!$B$8:$B$22,MATCH(B180,'Disrupt-DIH'!$A$8:$A$22,0))="","",INDEX('Disrupt-DIH'!$B$8:$B$22,MATCH(B180,'Disrupt-DIH'!$A$8:$A$22,0))))</f>
        <v/>
      </c>
      <c r="D180" s="64" t="s">
        <v>38</v>
      </c>
      <c r="E180" s="64" t="str">
        <f>IF(INDEX('Disrupt-DIH'!$B$8:$B$22,MATCH($B180,'Disrupt-DIH'!$A$8:$A$22,0))="","",IF(INDEX('Disrupt-DIH'!D$8:D$22,MATCH($B180,'Disrupt-DIH'!$A$8:$A$22,0))="N/A","No","Yes"))</f>
        <v/>
      </c>
      <c r="F180" s="64" t="str">
        <f>IF(INDEX('Disrupt-DIH'!$B$8:$B$22,MATCH($B180,'Disrupt-DIH'!$A$8:$A$22,0))="","",IF(INDEX('Disrupt-DIH'!E$8:E$22,MATCH($B180,'Disrupt-DIH'!$A$8:$A$22,0))="N/A","No","Yes"))</f>
        <v/>
      </c>
      <c r="G180" s="64" t="str">
        <f>IF(INDEX('Disrupt-DIH'!$B$8:$B$22,MATCH($B180,'Disrupt-DIH'!$A$8:$A$22,0))="","",IF(INDEX('Disrupt-DIH'!F$8:F$22,MATCH($B180,'Disrupt-DIH'!$A$8:$A$22,0))="N/A","No","Yes"))</f>
        <v/>
      </c>
      <c r="H180" s="64" t="str">
        <f t="shared" si="6"/>
        <v/>
      </c>
      <c r="I180" s="50">
        <v>13</v>
      </c>
      <c r="J180" s="52" t="str">
        <f>IF(INDEX('Detail-SR'!$B$8:$B$27,MATCH(I180,'Detail-SR'!$A$8:$A$27,0))="","",IF(INDEX('Detail-SR'!$E$8:$E$27,MATCH(I180,'Detail-SR'!$A$8:$A$27,0))=H180,INDEX('Detail-SR'!$B$8:$B$27,MATCH(I180,'Detail-SR'!$A$8:$A$27,0)),""))</f>
        <v/>
      </c>
      <c r="K180" s="33"/>
      <c r="L180" s="50">
        <f t="shared" si="7"/>
        <v>0</v>
      </c>
      <c r="M180" s="50" t="str">
        <f t="shared" si="8"/>
        <v>D3c</v>
      </c>
    </row>
    <row r="181" spans="1:13" x14ac:dyDescent="0.25">
      <c r="A181" s="50">
        <v>174</v>
      </c>
      <c r="B181" s="50" t="s">
        <v>226</v>
      </c>
      <c r="C181" s="52" t="str">
        <f>IF(H181="","",IF(INDEX('Disrupt-DIH'!$B$8:$B$22,MATCH(B181,'Disrupt-DIH'!$A$8:$A$22,0))="","",INDEX('Disrupt-DIH'!$B$8:$B$22,MATCH(B181,'Disrupt-DIH'!$A$8:$A$22,0))))</f>
        <v/>
      </c>
      <c r="D181" s="64" t="s">
        <v>38</v>
      </c>
      <c r="E181" s="64" t="str">
        <f>IF(INDEX('Disrupt-DIH'!$B$8:$B$22,MATCH($B181,'Disrupt-DIH'!$A$8:$A$22,0))="","",IF(INDEX('Disrupt-DIH'!D$8:D$22,MATCH($B181,'Disrupt-DIH'!$A$8:$A$22,0))="N/A","No","Yes"))</f>
        <v/>
      </c>
      <c r="F181" s="64" t="str">
        <f>IF(INDEX('Disrupt-DIH'!$B$8:$B$22,MATCH($B181,'Disrupt-DIH'!$A$8:$A$22,0))="","",IF(INDEX('Disrupt-DIH'!E$8:E$22,MATCH($B181,'Disrupt-DIH'!$A$8:$A$22,0))="N/A","No","Yes"))</f>
        <v/>
      </c>
      <c r="G181" s="64" t="str">
        <f>IF(INDEX('Disrupt-DIH'!$B$8:$B$22,MATCH($B181,'Disrupt-DIH'!$A$8:$A$22,0))="","",IF(INDEX('Disrupt-DIH'!F$8:F$22,MATCH($B181,'Disrupt-DIH'!$A$8:$A$22,0))="N/A","No","Yes"))</f>
        <v/>
      </c>
      <c r="H181" s="64" t="str">
        <f t="shared" si="6"/>
        <v/>
      </c>
      <c r="I181" s="50">
        <v>14</v>
      </c>
      <c r="J181" s="52" t="str">
        <f>IF(INDEX('Detail-SR'!$B$8:$B$27,MATCH(I181,'Detail-SR'!$A$8:$A$27,0))="","",IF(INDEX('Detail-SR'!$E$8:$E$27,MATCH(I181,'Detail-SR'!$A$8:$A$27,0))=H181,INDEX('Detail-SR'!$B$8:$B$27,MATCH(I181,'Detail-SR'!$A$8:$A$27,0)),""))</f>
        <v/>
      </c>
      <c r="K181" s="33"/>
      <c r="L181" s="50">
        <f t="shared" si="7"/>
        <v>0</v>
      </c>
      <c r="M181" s="50" t="str">
        <f t="shared" si="8"/>
        <v>D3c</v>
      </c>
    </row>
    <row r="182" spans="1:13" x14ac:dyDescent="0.25">
      <c r="A182" s="50">
        <v>175</v>
      </c>
      <c r="B182" s="50" t="s">
        <v>226</v>
      </c>
      <c r="C182" s="52" t="str">
        <f>IF(H182="","",IF(INDEX('Disrupt-DIH'!$B$8:$B$22,MATCH(B182,'Disrupt-DIH'!$A$8:$A$22,0))="","",INDEX('Disrupt-DIH'!$B$8:$B$22,MATCH(B182,'Disrupt-DIH'!$A$8:$A$22,0))))</f>
        <v/>
      </c>
      <c r="D182" s="64" t="s">
        <v>38</v>
      </c>
      <c r="E182" s="64" t="str">
        <f>IF(INDEX('Disrupt-DIH'!$B$8:$B$22,MATCH($B182,'Disrupt-DIH'!$A$8:$A$22,0))="","",IF(INDEX('Disrupt-DIH'!D$8:D$22,MATCH($B182,'Disrupt-DIH'!$A$8:$A$22,0))="N/A","No","Yes"))</f>
        <v/>
      </c>
      <c r="F182" s="64" t="str">
        <f>IF(INDEX('Disrupt-DIH'!$B$8:$B$22,MATCH($B182,'Disrupt-DIH'!$A$8:$A$22,0))="","",IF(INDEX('Disrupt-DIH'!E$8:E$22,MATCH($B182,'Disrupt-DIH'!$A$8:$A$22,0))="N/A","No","Yes"))</f>
        <v/>
      </c>
      <c r="G182" s="64" t="str">
        <f>IF(INDEX('Disrupt-DIH'!$B$8:$B$22,MATCH($B182,'Disrupt-DIH'!$A$8:$A$22,0))="","",IF(INDEX('Disrupt-DIH'!F$8:F$22,MATCH($B182,'Disrupt-DIH'!$A$8:$A$22,0))="N/A","No","Yes"))</f>
        <v/>
      </c>
      <c r="H182" s="64" t="str">
        <f t="shared" si="6"/>
        <v/>
      </c>
      <c r="I182" s="50">
        <v>15</v>
      </c>
      <c r="J182" s="52" t="str">
        <f>IF(INDEX('Detail-SR'!$B$8:$B$27,MATCH(I182,'Detail-SR'!$A$8:$A$27,0))="","",IF(INDEX('Detail-SR'!$E$8:$E$27,MATCH(I182,'Detail-SR'!$A$8:$A$27,0))=H182,INDEX('Detail-SR'!$B$8:$B$27,MATCH(I182,'Detail-SR'!$A$8:$A$27,0)),""))</f>
        <v/>
      </c>
      <c r="K182" s="33"/>
      <c r="L182" s="50">
        <f t="shared" si="7"/>
        <v>0</v>
      </c>
      <c r="M182" s="50" t="str">
        <f t="shared" si="8"/>
        <v>D3c</v>
      </c>
    </row>
    <row r="183" spans="1:13" x14ac:dyDescent="0.25">
      <c r="A183" s="50">
        <v>176</v>
      </c>
      <c r="B183" s="50" t="s">
        <v>226</v>
      </c>
      <c r="C183" s="52" t="str">
        <f>IF(H183="","",IF(INDEX('Disrupt-DIH'!$B$8:$B$22,MATCH(B183,'Disrupt-DIH'!$A$8:$A$22,0))="","",INDEX('Disrupt-DIH'!$B$8:$B$22,MATCH(B183,'Disrupt-DIH'!$A$8:$A$22,0))))</f>
        <v/>
      </c>
      <c r="D183" s="64" t="s">
        <v>38</v>
      </c>
      <c r="E183" s="64" t="str">
        <f>IF(INDEX('Disrupt-DIH'!$B$8:$B$22,MATCH($B183,'Disrupt-DIH'!$A$8:$A$22,0))="","",IF(INDEX('Disrupt-DIH'!D$8:D$22,MATCH($B183,'Disrupt-DIH'!$A$8:$A$22,0))="N/A","No","Yes"))</f>
        <v/>
      </c>
      <c r="F183" s="64" t="str">
        <f>IF(INDEX('Disrupt-DIH'!$B$8:$B$22,MATCH($B183,'Disrupt-DIH'!$A$8:$A$22,0))="","",IF(INDEX('Disrupt-DIH'!E$8:E$22,MATCH($B183,'Disrupt-DIH'!$A$8:$A$22,0))="N/A","No","Yes"))</f>
        <v/>
      </c>
      <c r="G183" s="64" t="str">
        <f>IF(INDEX('Disrupt-DIH'!$B$8:$B$22,MATCH($B183,'Disrupt-DIH'!$A$8:$A$22,0))="","",IF(INDEX('Disrupt-DIH'!F$8:F$22,MATCH($B183,'Disrupt-DIH'!$A$8:$A$22,0))="N/A","No","Yes"))</f>
        <v/>
      </c>
      <c r="H183" s="64" t="str">
        <f t="shared" si="6"/>
        <v/>
      </c>
      <c r="I183" s="50">
        <v>16</v>
      </c>
      <c r="J183" s="52" t="str">
        <f>IF(INDEX('Detail-SR'!$B$8:$B$27,MATCH(I183,'Detail-SR'!$A$8:$A$27,0))="","",IF(INDEX('Detail-SR'!$E$8:$E$27,MATCH(I183,'Detail-SR'!$A$8:$A$27,0))=H183,INDEX('Detail-SR'!$B$8:$B$27,MATCH(I183,'Detail-SR'!$A$8:$A$27,0)),""))</f>
        <v/>
      </c>
      <c r="K183" s="33"/>
      <c r="L183" s="50">
        <f t="shared" si="7"/>
        <v>0</v>
      </c>
      <c r="M183" s="50" t="str">
        <f t="shared" si="8"/>
        <v>D3c</v>
      </c>
    </row>
    <row r="184" spans="1:13" x14ac:dyDescent="0.25">
      <c r="A184" s="50">
        <v>177</v>
      </c>
      <c r="B184" s="50" t="s">
        <v>226</v>
      </c>
      <c r="C184" s="52" t="str">
        <f>IF(H184="","",IF(INDEX('Disrupt-DIH'!$B$8:$B$22,MATCH(B184,'Disrupt-DIH'!$A$8:$A$22,0))="","",INDEX('Disrupt-DIH'!$B$8:$B$22,MATCH(B184,'Disrupt-DIH'!$A$8:$A$22,0))))</f>
        <v/>
      </c>
      <c r="D184" s="64" t="s">
        <v>38</v>
      </c>
      <c r="E184" s="64" t="str">
        <f>IF(INDEX('Disrupt-DIH'!$B$8:$B$22,MATCH($B184,'Disrupt-DIH'!$A$8:$A$22,0))="","",IF(INDEX('Disrupt-DIH'!D$8:D$22,MATCH($B184,'Disrupt-DIH'!$A$8:$A$22,0))="N/A","No","Yes"))</f>
        <v/>
      </c>
      <c r="F184" s="64" t="str">
        <f>IF(INDEX('Disrupt-DIH'!$B$8:$B$22,MATCH($B184,'Disrupt-DIH'!$A$8:$A$22,0))="","",IF(INDEX('Disrupt-DIH'!E$8:E$22,MATCH($B184,'Disrupt-DIH'!$A$8:$A$22,0))="N/A","No","Yes"))</f>
        <v/>
      </c>
      <c r="G184" s="64" t="str">
        <f>IF(INDEX('Disrupt-DIH'!$B$8:$B$22,MATCH($B184,'Disrupt-DIH'!$A$8:$A$22,0))="","",IF(INDEX('Disrupt-DIH'!F$8:F$22,MATCH($B184,'Disrupt-DIH'!$A$8:$A$22,0))="N/A","No","Yes"))</f>
        <v/>
      </c>
      <c r="H184" s="64" t="str">
        <f t="shared" si="6"/>
        <v/>
      </c>
      <c r="I184" s="50">
        <v>17</v>
      </c>
      <c r="J184" s="52" t="str">
        <f>IF(INDEX('Detail-SR'!$B$8:$B$27,MATCH(I184,'Detail-SR'!$A$8:$A$27,0))="","",IF(INDEX('Detail-SR'!$E$8:$E$27,MATCH(I184,'Detail-SR'!$A$8:$A$27,0))=H184,INDEX('Detail-SR'!$B$8:$B$27,MATCH(I184,'Detail-SR'!$A$8:$A$27,0)),""))</f>
        <v/>
      </c>
      <c r="K184" s="33"/>
      <c r="L184" s="50">
        <f t="shared" si="7"/>
        <v>0</v>
      </c>
      <c r="M184" s="50" t="str">
        <f t="shared" si="8"/>
        <v>D3c</v>
      </c>
    </row>
    <row r="185" spans="1:13" x14ac:dyDescent="0.25">
      <c r="A185" s="50">
        <v>178</v>
      </c>
      <c r="B185" s="50" t="s">
        <v>226</v>
      </c>
      <c r="C185" s="52" t="str">
        <f>IF(H185="","",IF(INDEX('Disrupt-DIH'!$B$8:$B$22,MATCH(B185,'Disrupt-DIH'!$A$8:$A$22,0))="","",INDEX('Disrupt-DIH'!$B$8:$B$22,MATCH(B185,'Disrupt-DIH'!$A$8:$A$22,0))))</f>
        <v/>
      </c>
      <c r="D185" s="64" t="s">
        <v>38</v>
      </c>
      <c r="E185" s="64" t="str">
        <f>IF(INDEX('Disrupt-DIH'!$B$8:$B$22,MATCH($B185,'Disrupt-DIH'!$A$8:$A$22,0))="","",IF(INDEX('Disrupt-DIH'!D$8:D$22,MATCH($B185,'Disrupt-DIH'!$A$8:$A$22,0))="N/A","No","Yes"))</f>
        <v/>
      </c>
      <c r="F185" s="64" t="str">
        <f>IF(INDEX('Disrupt-DIH'!$B$8:$B$22,MATCH($B185,'Disrupt-DIH'!$A$8:$A$22,0))="","",IF(INDEX('Disrupt-DIH'!E$8:E$22,MATCH($B185,'Disrupt-DIH'!$A$8:$A$22,0))="N/A","No","Yes"))</f>
        <v/>
      </c>
      <c r="G185" s="64" t="str">
        <f>IF(INDEX('Disrupt-DIH'!$B$8:$B$22,MATCH($B185,'Disrupt-DIH'!$A$8:$A$22,0))="","",IF(INDEX('Disrupt-DIH'!F$8:F$22,MATCH($B185,'Disrupt-DIH'!$A$8:$A$22,0))="N/A","No","Yes"))</f>
        <v/>
      </c>
      <c r="H185" s="64" t="str">
        <f t="shared" si="6"/>
        <v/>
      </c>
      <c r="I185" s="50">
        <v>18</v>
      </c>
      <c r="J185" s="52" t="str">
        <f>IF(INDEX('Detail-SR'!$B$8:$B$27,MATCH(I185,'Detail-SR'!$A$8:$A$27,0))="","",IF(INDEX('Detail-SR'!$E$8:$E$27,MATCH(I185,'Detail-SR'!$A$8:$A$27,0))=H185,INDEX('Detail-SR'!$B$8:$B$27,MATCH(I185,'Detail-SR'!$A$8:$A$27,0)),""))</f>
        <v/>
      </c>
      <c r="K185" s="33"/>
      <c r="L185" s="50">
        <f t="shared" si="7"/>
        <v>0</v>
      </c>
      <c r="M185" s="50" t="str">
        <f t="shared" si="8"/>
        <v>D3c</v>
      </c>
    </row>
    <row r="186" spans="1:13" x14ac:dyDescent="0.25">
      <c r="A186" s="50">
        <v>179</v>
      </c>
      <c r="B186" s="50" t="s">
        <v>226</v>
      </c>
      <c r="C186" s="52" t="str">
        <f>IF(H186="","",IF(INDEX('Disrupt-DIH'!$B$8:$B$22,MATCH(B186,'Disrupt-DIH'!$A$8:$A$22,0))="","",INDEX('Disrupt-DIH'!$B$8:$B$22,MATCH(B186,'Disrupt-DIH'!$A$8:$A$22,0))))</f>
        <v/>
      </c>
      <c r="D186" s="64" t="s">
        <v>38</v>
      </c>
      <c r="E186" s="64" t="str">
        <f>IF(INDEX('Disrupt-DIH'!$B$8:$B$22,MATCH($B186,'Disrupt-DIH'!$A$8:$A$22,0))="","",IF(INDEX('Disrupt-DIH'!D$8:D$22,MATCH($B186,'Disrupt-DIH'!$A$8:$A$22,0))="N/A","No","Yes"))</f>
        <v/>
      </c>
      <c r="F186" s="64" t="str">
        <f>IF(INDEX('Disrupt-DIH'!$B$8:$B$22,MATCH($B186,'Disrupt-DIH'!$A$8:$A$22,0))="","",IF(INDEX('Disrupt-DIH'!E$8:E$22,MATCH($B186,'Disrupt-DIH'!$A$8:$A$22,0))="N/A","No","Yes"))</f>
        <v/>
      </c>
      <c r="G186" s="64" t="str">
        <f>IF(INDEX('Disrupt-DIH'!$B$8:$B$22,MATCH($B186,'Disrupt-DIH'!$A$8:$A$22,0))="","",IF(INDEX('Disrupt-DIH'!F$8:F$22,MATCH($B186,'Disrupt-DIH'!$A$8:$A$22,0))="N/A","No","Yes"))</f>
        <v/>
      </c>
      <c r="H186" s="64" t="str">
        <f t="shared" si="6"/>
        <v/>
      </c>
      <c r="I186" s="50">
        <v>19</v>
      </c>
      <c r="J186" s="52" t="str">
        <f>IF(INDEX('Detail-SR'!$B$8:$B$27,MATCH(I186,'Detail-SR'!$A$8:$A$27,0))="","",IF(INDEX('Detail-SR'!$E$8:$E$27,MATCH(I186,'Detail-SR'!$A$8:$A$27,0))=H186,INDEX('Detail-SR'!$B$8:$B$27,MATCH(I186,'Detail-SR'!$A$8:$A$27,0)),""))</f>
        <v/>
      </c>
      <c r="K186" s="33"/>
      <c r="L186" s="50">
        <f t="shared" si="7"/>
        <v>0</v>
      </c>
      <c r="M186" s="50" t="str">
        <f t="shared" si="8"/>
        <v>D3c</v>
      </c>
    </row>
    <row r="187" spans="1:13" x14ac:dyDescent="0.25">
      <c r="A187" s="50">
        <v>180</v>
      </c>
      <c r="B187" s="50" t="s">
        <v>226</v>
      </c>
      <c r="C187" s="52" t="str">
        <f>IF(H187="","",IF(INDEX('Disrupt-DIH'!$B$8:$B$22,MATCH(B187,'Disrupt-DIH'!$A$8:$A$22,0))="","",INDEX('Disrupt-DIH'!$B$8:$B$22,MATCH(B187,'Disrupt-DIH'!$A$8:$A$22,0))))</f>
        <v/>
      </c>
      <c r="D187" s="64" t="s">
        <v>38</v>
      </c>
      <c r="E187" s="64" t="str">
        <f>IF(INDEX('Disrupt-DIH'!$B$8:$B$22,MATCH($B187,'Disrupt-DIH'!$A$8:$A$22,0))="","",IF(INDEX('Disrupt-DIH'!D$8:D$22,MATCH($B187,'Disrupt-DIH'!$A$8:$A$22,0))="N/A","No","Yes"))</f>
        <v/>
      </c>
      <c r="F187" s="64" t="str">
        <f>IF(INDEX('Disrupt-DIH'!$B$8:$B$22,MATCH($B187,'Disrupt-DIH'!$A$8:$A$22,0))="","",IF(INDEX('Disrupt-DIH'!E$8:E$22,MATCH($B187,'Disrupt-DIH'!$A$8:$A$22,0))="N/A","No","Yes"))</f>
        <v/>
      </c>
      <c r="G187" s="64" t="str">
        <f>IF(INDEX('Disrupt-DIH'!$B$8:$B$22,MATCH($B187,'Disrupt-DIH'!$A$8:$A$22,0))="","",IF(INDEX('Disrupt-DIH'!F$8:F$22,MATCH($B187,'Disrupt-DIH'!$A$8:$A$22,0))="N/A","No","Yes"))</f>
        <v/>
      </c>
      <c r="H187" s="64" t="str">
        <f t="shared" si="6"/>
        <v/>
      </c>
      <c r="I187" s="50">
        <v>20</v>
      </c>
      <c r="J187" s="52" t="str">
        <f>IF(INDEX('Detail-SR'!$B$8:$B$27,MATCH(I187,'Detail-SR'!$A$8:$A$27,0))="","",IF(INDEX('Detail-SR'!$E$8:$E$27,MATCH(I187,'Detail-SR'!$A$8:$A$27,0))=H187,INDEX('Detail-SR'!$B$8:$B$27,MATCH(I187,'Detail-SR'!$A$8:$A$27,0)),""))</f>
        <v/>
      </c>
      <c r="K187" s="33"/>
      <c r="L187" s="50">
        <f t="shared" si="7"/>
        <v>0</v>
      </c>
      <c r="M187" s="50" t="str">
        <f t="shared" si="8"/>
        <v>D3c</v>
      </c>
    </row>
    <row r="188" spans="1:13" x14ac:dyDescent="0.25">
      <c r="A188" s="50">
        <v>181</v>
      </c>
      <c r="B188" s="50" t="s">
        <v>227</v>
      </c>
      <c r="C188" s="52" t="str">
        <f>IF(H188="","",IF(INDEX('Disrupt-DIH'!$B$8:$B$22,MATCH(B188,'Disrupt-DIH'!$A$8:$A$22,0))="","",INDEX('Disrupt-DIH'!$B$8:$B$22,MATCH(B188,'Disrupt-DIH'!$A$8:$A$22,0))))</f>
        <v/>
      </c>
      <c r="D188" s="64" t="s">
        <v>37</v>
      </c>
      <c r="E188" s="64" t="str">
        <f>IF(INDEX('Disrupt-DIH'!$B$8:$B$22,MATCH($B188,'Disrupt-DIH'!$A$8:$A$22,0))="","",IF(INDEX('Disrupt-DIH'!D$8:D$22,MATCH($B188,'Disrupt-DIH'!$A$8:$A$22,0))="N/A","No","Yes"))</f>
        <v/>
      </c>
      <c r="F188" s="64" t="str">
        <f>IF(INDEX('Disrupt-DIH'!$B$8:$B$22,MATCH($B188,'Disrupt-DIH'!$A$8:$A$22,0))="","",IF(INDEX('Disrupt-DIH'!E$8:E$22,MATCH($B188,'Disrupt-DIH'!$A$8:$A$22,0))="N/A","No","Yes"))</f>
        <v/>
      </c>
      <c r="G188" s="64" t="str">
        <f>IF(INDEX('Disrupt-DIH'!$B$8:$B$22,MATCH($B188,'Disrupt-DIH'!$A$8:$A$22,0))="","",IF(INDEX('Disrupt-DIH'!F$8:F$22,MATCH($B188,'Disrupt-DIH'!$A$8:$A$22,0))="N/A","No","Yes"))</f>
        <v/>
      </c>
      <c r="H188" s="64" t="str">
        <f t="shared" si="6"/>
        <v/>
      </c>
      <c r="I188" s="50">
        <v>1</v>
      </c>
      <c r="J188" s="52" t="str">
        <f>IF(INDEX('Detail-SR'!$B$8:$B$27,MATCH(I188,'Detail-SR'!$A$8:$A$27,0))="","",IF(INDEX('Detail-SR'!$E$8:$E$27,MATCH(I188,'Detail-SR'!$A$8:$A$27,0))=H188,INDEX('Detail-SR'!$B$8:$B$27,MATCH(I188,'Detail-SR'!$A$8:$A$27,0)),""))</f>
        <v/>
      </c>
      <c r="K188" s="33"/>
      <c r="L188" s="50">
        <f t="shared" si="7"/>
        <v>0</v>
      </c>
      <c r="M188" s="50" t="str">
        <f t="shared" si="8"/>
        <v>D4a</v>
      </c>
    </row>
    <row r="189" spans="1:13" x14ac:dyDescent="0.25">
      <c r="A189" s="50">
        <v>182</v>
      </c>
      <c r="B189" s="50" t="s">
        <v>227</v>
      </c>
      <c r="C189" s="52" t="str">
        <f>IF(H189="","",IF(INDEX('Disrupt-DIH'!$B$8:$B$22,MATCH(B189,'Disrupt-DIH'!$A$8:$A$22,0))="","",INDEX('Disrupt-DIH'!$B$8:$B$22,MATCH(B189,'Disrupt-DIH'!$A$8:$A$22,0))))</f>
        <v/>
      </c>
      <c r="D189" s="64" t="s">
        <v>37</v>
      </c>
      <c r="E189" s="64" t="str">
        <f>IF(INDEX('Disrupt-DIH'!$B$8:$B$22,MATCH($B189,'Disrupt-DIH'!$A$8:$A$22,0))="","",IF(INDEX('Disrupt-DIH'!D$8:D$22,MATCH($B189,'Disrupt-DIH'!$A$8:$A$22,0))="N/A","No","Yes"))</f>
        <v/>
      </c>
      <c r="F189" s="64" t="str">
        <f>IF(INDEX('Disrupt-DIH'!$B$8:$B$22,MATCH($B189,'Disrupt-DIH'!$A$8:$A$22,0))="","",IF(INDEX('Disrupt-DIH'!E$8:E$22,MATCH($B189,'Disrupt-DIH'!$A$8:$A$22,0))="N/A","No","Yes"))</f>
        <v/>
      </c>
      <c r="G189" s="64" t="str">
        <f>IF(INDEX('Disrupt-DIH'!$B$8:$B$22,MATCH($B189,'Disrupt-DIH'!$A$8:$A$22,0))="","",IF(INDEX('Disrupt-DIH'!F$8:F$22,MATCH($B189,'Disrupt-DIH'!$A$8:$A$22,0))="N/A","No","Yes"))</f>
        <v/>
      </c>
      <c r="H189" s="64" t="str">
        <f t="shared" si="6"/>
        <v/>
      </c>
      <c r="I189" s="50">
        <v>2</v>
      </c>
      <c r="J189" s="52" t="str">
        <f>IF(INDEX('Detail-SR'!$B$8:$B$27,MATCH(I189,'Detail-SR'!$A$8:$A$27,0))="","",IF(INDEX('Detail-SR'!$E$8:$E$27,MATCH(I189,'Detail-SR'!$A$8:$A$27,0))=H189,INDEX('Detail-SR'!$B$8:$B$27,MATCH(I189,'Detail-SR'!$A$8:$A$27,0)),""))</f>
        <v/>
      </c>
      <c r="K189" s="33"/>
      <c r="L189" s="50">
        <f t="shared" si="7"/>
        <v>0</v>
      </c>
      <c r="M189" s="50" t="str">
        <f t="shared" si="8"/>
        <v>D4a</v>
      </c>
    </row>
    <row r="190" spans="1:13" x14ac:dyDescent="0.25">
      <c r="A190" s="50">
        <v>183</v>
      </c>
      <c r="B190" s="50" t="s">
        <v>227</v>
      </c>
      <c r="C190" s="52" t="str">
        <f>IF(H190="","",IF(INDEX('Disrupt-DIH'!$B$8:$B$22,MATCH(B190,'Disrupt-DIH'!$A$8:$A$22,0))="","",INDEX('Disrupt-DIH'!$B$8:$B$22,MATCH(B190,'Disrupt-DIH'!$A$8:$A$22,0))))</f>
        <v/>
      </c>
      <c r="D190" s="64" t="s">
        <v>37</v>
      </c>
      <c r="E190" s="64" t="str">
        <f>IF(INDEX('Disrupt-DIH'!$B$8:$B$22,MATCH($B190,'Disrupt-DIH'!$A$8:$A$22,0))="","",IF(INDEX('Disrupt-DIH'!D$8:D$22,MATCH($B190,'Disrupt-DIH'!$A$8:$A$22,0))="N/A","No","Yes"))</f>
        <v/>
      </c>
      <c r="F190" s="64" t="str">
        <f>IF(INDEX('Disrupt-DIH'!$B$8:$B$22,MATCH($B190,'Disrupt-DIH'!$A$8:$A$22,0))="","",IF(INDEX('Disrupt-DIH'!E$8:E$22,MATCH($B190,'Disrupt-DIH'!$A$8:$A$22,0))="N/A","No","Yes"))</f>
        <v/>
      </c>
      <c r="G190" s="64" t="str">
        <f>IF(INDEX('Disrupt-DIH'!$B$8:$B$22,MATCH($B190,'Disrupt-DIH'!$A$8:$A$22,0))="","",IF(INDEX('Disrupt-DIH'!F$8:F$22,MATCH($B190,'Disrupt-DIH'!$A$8:$A$22,0))="N/A","No","Yes"))</f>
        <v/>
      </c>
      <c r="H190" s="64" t="str">
        <f t="shared" si="6"/>
        <v/>
      </c>
      <c r="I190" s="50">
        <v>3</v>
      </c>
      <c r="J190" s="52" t="str">
        <f>IF(INDEX('Detail-SR'!$B$8:$B$27,MATCH(I190,'Detail-SR'!$A$8:$A$27,0))="","",IF(INDEX('Detail-SR'!$E$8:$E$27,MATCH(I190,'Detail-SR'!$A$8:$A$27,0))=H190,INDEX('Detail-SR'!$B$8:$B$27,MATCH(I190,'Detail-SR'!$A$8:$A$27,0)),""))</f>
        <v/>
      </c>
      <c r="K190" s="33"/>
      <c r="L190" s="50">
        <f t="shared" si="7"/>
        <v>0</v>
      </c>
      <c r="M190" s="50" t="str">
        <f t="shared" si="8"/>
        <v>D4a</v>
      </c>
    </row>
    <row r="191" spans="1:13" x14ac:dyDescent="0.25">
      <c r="A191" s="50">
        <v>184</v>
      </c>
      <c r="B191" s="50" t="s">
        <v>227</v>
      </c>
      <c r="C191" s="52" t="str">
        <f>IF(H191="","",IF(INDEX('Disrupt-DIH'!$B$8:$B$22,MATCH(B191,'Disrupt-DIH'!$A$8:$A$22,0))="","",INDEX('Disrupt-DIH'!$B$8:$B$22,MATCH(B191,'Disrupt-DIH'!$A$8:$A$22,0))))</f>
        <v/>
      </c>
      <c r="D191" s="64" t="s">
        <v>37</v>
      </c>
      <c r="E191" s="64" t="str">
        <f>IF(INDEX('Disrupt-DIH'!$B$8:$B$22,MATCH($B191,'Disrupt-DIH'!$A$8:$A$22,0))="","",IF(INDEX('Disrupt-DIH'!D$8:D$22,MATCH($B191,'Disrupt-DIH'!$A$8:$A$22,0))="N/A","No","Yes"))</f>
        <v/>
      </c>
      <c r="F191" s="64" t="str">
        <f>IF(INDEX('Disrupt-DIH'!$B$8:$B$22,MATCH($B191,'Disrupt-DIH'!$A$8:$A$22,0))="","",IF(INDEX('Disrupt-DIH'!E$8:E$22,MATCH($B191,'Disrupt-DIH'!$A$8:$A$22,0))="N/A","No","Yes"))</f>
        <v/>
      </c>
      <c r="G191" s="64" t="str">
        <f>IF(INDEX('Disrupt-DIH'!$B$8:$B$22,MATCH($B191,'Disrupt-DIH'!$A$8:$A$22,0))="","",IF(INDEX('Disrupt-DIH'!F$8:F$22,MATCH($B191,'Disrupt-DIH'!$A$8:$A$22,0))="N/A","No","Yes"))</f>
        <v/>
      </c>
      <c r="H191" s="64" t="str">
        <f t="shared" si="6"/>
        <v/>
      </c>
      <c r="I191" s="50">
        <v>4</v>
      </c>
      <c r="J191" s="52" t="str">
        <f>IF(INDEX('Detail-SR'!$B$8:$B$27,MATCH(I191,'Detail-SR'!$A$8:$A$27,0))="","",IF(INDEX('Detail-SR'!$E$8:$E$27,MATCH(I191,'Detail-SR'!$A$8:$A$27,0))=H191,INDEX('Detail-SR'!$B$8:$B$27,MATCH(I191,'Detail-SR'!$A$8:$A$27,0)),""))</f>
        <v/>
      </c>
      <c r="K191" s="33"/>
      <c r="L191" s="50">
        <f t="shared" si="7"/>
        <v>0</v>
      </c>
      <c r="M191" s="50" t="str">
        <f t="shared" si="8"/>
        <v>D4a</v>
      </c>
    </row>
    <row r="192" spans="1:13" x14ac:dyDescent="0.25">
      <c r="A192" s="50">
        <v>185</v>
      </c>
      <c r="B192" s="50" t="s">
        <v>227</v>
      </c>
      <c r="C192" s="52" t="str">
        <f>IF(H192="","",IF(INDEX('Disrupt-DIH'!$B$8:$B$22,MATCH(B192,'Disrupt-DIH'!$A$8:$A$22,0))="","",INDEX('Disrupt-DIH'!$B$8:$B$22,MATCH(B192,'Disrupt-DIH'!$A$8:$A$22,0))))</f>
        <v/>
      </c>
      <c r="D192" s="64" t="s">
        <v>37</v>
      </c>
      <c r="E192" s="64" t="str">
        <f>IF(INDEX('Disrupt-DIH'!$B$8:$B$22,MATCH($B192,'Disrupt-DIH'!$A$8:$A$22,0))="","",IF(INDEX('Disrupt-DIH'!D$8:D$22,MATCH($B192,'Disrupt-DIH'!$A$8:$A$22,0))="N/A","No","Yes"))</f>
        <v/>
      </c>
      <c r="F192" s="64" t="str">
        <f>IF(INDEX('Disrupt-DIH'!$B$8:$B$22,MATCH($B192,'Disrupt-DIH'!$A$8:$A$22,0))="","",IF(INDEX('Disrupt-DIH'!E$8:E$22,MATCH($B192,'Disrupt-DIH'!$A$8:$A$22,0))="N/A","No","Yes"))</f>
        <v/>
      </c>
      <c r="G192" s="64" t="str">
        <f>IF(INDEX('Disrupt-DIH'!$B$8:$B$22,MATCH($B192,'Disrupt-DIH'!$A$8:$A$22,0))="","",IF(INDEX('Disrupt-DIH'!F$8:F$22,MATCH($B192,'Disrupt-DIH'!$A$8:$A$22,0))="N/A","No","Yes"))</f>
        <v/>
      </c>
      <c r="H192" s="64" t="str">
        <f t="shared" si="6"/>
        <v/>
      </c>
      <c r="I192" s="50">
        <v>5</v>
      </c>
      <c r="J192" s="52" t="str">
        <f>IF(INDEX('Detail-SR'!$B$8:$B$27,MATCH(I192,'Detail-SR'!$A$8:$A$27,0))="","",IF(INDEX('Detail-SR'!$E$8:$E$27,MATCH(I192,'Detail-SR'!$A$8:$A$27,0))=H192,INDEX('Detail-SR'!$B$8:$B$27,MATCH(I192,'Detail-SR'!$A$8:$A$27,0)),""))</f>
        <v/>
      </c>
      <c r="K192" s="33"/>
      <c r="L192" s="50">
        <f t="shared" si="7"/>
        <v>0</v>
      </c>
      <c r="M192" s="50" t="str">
        <f t="shared" si="8"/>
        <v>D4a</v>
      </c>
    </row>
    <row r="193" spans="1:13" x14ac:dyDescent="0.25">
      <c r="A193" s="50">
        <v>186</v>
      </c>
      <c r="B193" s="50" t="s">
        <v>227</v>
      </c>
      <c r="C193" s="52" t="str">
        <f>IF(H193="","",IF(INDEX('Disrupt-DIH'!$B$8:$B$22,MATCH(B193,'Disrupt-DIH'!$A$8:$A$22,0))="","",INDEX('Disrupt-DIH'!$B$8:$B$22,MATCH(B193,'Disrupt-DIH'!$A$8:$A$22,0))))</f>
        <v/>
      </c>
      <c r="D193" s="64" t="s">
        <v>37</v>
      </c>
      <c r="E193" s="64" t="str">
        <f>IF(INDEX('Disrupt-DIH'!$B$8:$B$22,MATCH($B193,'Disrupt-DIH'!$A$8:$A$22,0))="","",IF(INDEX('Disrupt-DIH'!D$8:D$22,MATCH($B193,'Disrupt-DIH'!$A$8:$A$22,0))="N/A","No","Yes"))</f>
        <v/>
      </c>
      <c r="F193" s="64" t="str">
        <f>IF(INDEX('Disrupt-DIH'!$B$8:$B$22,MATCH($B193,'Disrupt-DIH'!$A$8:$A$22,0))="","",IF(INDEX('Disrupt-DIH'!E$8:E$22,MATCH($B193,'Disrupt-DIH'!$A$8:$A$22,0))="N/A","No","Yes"))</f>
        <v/>
      </c>
      <c r="G193" s="64" t="str">
        <f>IF(INDEX('Disrupt-DIH'!$B$8:$B$22,MATCH($B193,'Disrupt-DIH'!$A$8:$A$22,0))="","",IF(INDEX('Disrupt-DIH'!F$8:F$22,MATCH($B193,'Disrupt-DIH'!$A$8:$A$22,0))="N/A","No","Yes"))</f>
        <v/>
      </c>
      <c r="H193" s="64" t="str">
        <f t="shared" si="6"/>
        <v/>
      </c>
      <c r="I193" s="50">
        <v>6</v>
      </c>
      <c r="J193" s="52" t="str">
        <f>IF(INDEX('Detail-SR'!$B$8:$B$27,MATCH(I193,'Detail-SR'!$A$8:$A$27,0))="","",IF(INDEX('Detail-SR'!$E$8:$E$27,MATCH(I193,'Detail-SR'!$A$8:$A$27,0))=H193,INDEX('Detail-SR'!$B$8:$B$27,MATCH(I193,'Detail-SR'!$A$8:$A$27,0)),""))</f>
        <v/>
      </c>
      <c r="K193" s="33"/>
      <c r="L193" s="50">
        <f t="shared" si="7"/>
        <v>0</v>
      </c>
      <c r="M193" s="50" t="str">
        <f t="shared" si="8"/>
        <v>D4a</v>
      </c>
    </row>
    <row r="194" spans="1:13" x14ac:dyDescent="0.25">
      <c r="A194" s="50">
        <v>187</v>
      </c>
      <c r="B194" s="50" t="s">
        <v>227</v>
      </c>
      <c r="C194" s="52" t="str">
        <f>IF(H194="","",IF(INDEX('Disrupt-DIH'!$B$8:$B$22,MATCH(B194,'Disrupt-DIH'!$A$8:$A$22,0))="","",INDEX('Disrupt-DIH'!$B$8:$B$22,MATCH(B194,'Disrupt-DIH'!$A$8:$A$22,0))))</f>
        <v/>
      </c>
      <c r="D194" s="64" t="s">
        <v>37</v>
      </c>
      <c r="E194" s="64" t="str">
        <f>IF(INDEX('Disrupt-DIH'!$B$8:$B$22,MATCH($B194,'Disrupt-DIH'!$A$8:$A$22,0))="","",IF(INDEX('Disrupt-DIH'!D$8:D$22,MATCH($B194,'Disrupt-DIH'!$A$8:$A$22,0))="N/A","No","Yes"))</f>
        <v/>
      </c>
      <c r="F194" s="64" t="str">
        <f>IF(INDEX('Disrupt-DIH'!$B$8:$B$22,MATCH($B194,'Disrupt-DIH'!$A$8:$A$22,0))="","",IF(INDEX('Disrupt-DIH'!E$8:E$22,MATCH($B194,'Disrupt-DIH'!$A$8:$A$22,0))="N/A","No","Yes"))</f>
        <v/>
      </c>
      <c r="G194" s="64" t="str">
        <f>IF(INDEX('Disrupt-DIH'!$B$8:$B$22,MATCH($B194,'Disrupt-DIH'!$A$8:$A$22,0))="","",IF(INDEX('Disrupt-DIH'!F$8:F$22,MATCH($B194,'Disrupt-DIH'!$A$8:$A$22,0))="N/A","No","Yes"))</f>
        <v/>
      </c>
      <c r="H194" s="64" t="str">
        <f t="shared" si="6"/>
        <v/>
      </c>
      <c r="I194" s="50">
        <v>7</v>
      </c>
      <c r="J194" s="52" t="str">
        <f>IF(INDEX('Detail-SR'!$B$8:$B$27,MATCH(I194,'Detail-SR'!$A$8:$A$27,0))="","",IF(INDEX('Detail-SR'!$E$8:$E$27,MATCH(I194,'Detail-SR'!$A$8:$A$27,0))=H194,INDEX('Detail-SR'!$B$8:$B$27,MATCH(I194,'Detail-SR'!$A$8:$A$27,0)),""))</f>
        <v/>
      </c>
      <c r="K194" s="33"/>
      <c r="L194" s="50">
        <f t="shared" si="7"/>
        <v>0</v>
      </c>
      <c r="M194" s="50" t="str">
        <f t="shared" si="8"/>
        <v>D4a</v>
      </c>
    </row>
    <row r="195" spans="1:13" x14ac:dyDescent="0.25">
      <c r="A195" s="50">
        <v>188</v>
      </c>
      <c r="B195" s="50" t="s">
        <v>227</v>
      </c>
      <c r="C195" s="52" t="str">
        <f>IF(H195="","",IF(INDEX('Disrupt-DIH'!$B$8:$B$22,MATCH(B195,'Disrupt-DIH'!$A$8:$A$22,0))="","",INDEX('Disrupt-DIH'!$B$8:$B$22,MATCH(B195,'Disrupt-DIH'!$A$8:$A$22,0))))</f>
        <v/>
      </c>
      <c r="D195" s="64" t="s">
        <v>37</v>
      </c>
      <c r="E195" s="64" t="str">
        <f>IF(INDEX('Disrupt-DIH'!$B$8:$B$22,MATCH($B195,'Disrupt-DIH'!$A$8:$A$22,0))="","",IF(INDEX('Disrupt-DIH'!D$8:D$22,MATCH($B195,'Disrupt-DIH'!$A$8:$A$22,0))="N/A","No","Yes"))</f>
        <v/>
      </c>
      <c r="F195" s="64" t="str">
        <f>IF(INDEX('Disrupt-DIH'!$B$8:$B$22,MATCH($B195,'Disrupt-DIH'!$A$8:$A$22,0))="","",IF(INDEX('Disrupt-DIH'!E$8:E$22,MATCH($B195,'Disrupt-DIH'!$A$8:$A$22,0))="N/A","No","Yes"))</f>
        <v/>
      </c>
      <c r="G195" s="64" t="str">
        <f>IF(INDEX('Disrupt-DIH'!$B$8:$B$22,MATCH($B195,'Disrupt-DIH'!$A$8:$A$22,0))="","",IF(INDEX('Disrupt-DIH'!F$8:F$22,MATCH($B195,'Disrupt-DIH'!$A$8:$A$22,0))="N/A","No","Yes"))</f>
        <v/>
      </c>
      <c r="H195" s="64" t="str">
        <f t="shared" si="6"/>
        <v/>
      </c>
      <c r="I195" s="50">
        <v>8</v>
      </c>
      <c r="J195" s="52" t="str">
        <f>IF(INDEX('Detail-SR'!$B$8:$B$27,MATCH(I195,'Detail-SR'!$A$8:$A$27,0))="","",IF(INDEX('Detail-SR'!$E$8:$E$27,MATCH(I195,'Detail-SR'!$A$8:$A$27,0))=H195,INDEX('Detail-SR'!$B$8:$B$27,MATCH(I195,'Detail-SR'!$A$8:$A$27,0)),""))</f>
        <v/>
      </c>
      <c r="K195" s="33"/>
      <c r="L195" s="50">
        <f t="shared" si="7"/>
        <v>0</v>
      </c>
      <c r="M195" s="50" t="str">
        <f t="shared" si="8"/>
        <v>D4a</v>
      </c>
    </row>
    <row r="196" spans="1:13" x14ac:dyDescent="0.25">
      <c r="A196" s="50">
        <v>189</v>
      </c>
      <c r="B196" s="50" t="s">
        <v>227</v>
      </c>
      <c r="C196" s="52" t="str">
        <f>IF(H196="","",IF(INDEX('Disrupt-DIH'!$B$8:$B$22,MATCH(B196,'Disrupt-DIH'!$A$8:$A$22,0))="","",INDEX('Disrupt-DIH'!$B$8:$B$22,MATCH(B196,'Disrupt-DIH'!$A$8:$A$22,0))))</f>
        <v/>
      </c>
      <c r="D196" s="64" t="s">
        <v>37</v>
      </c>
      <c r="E196" s="64" t="str">
        <f>IF(INDEX('Disrupt-DIH'!$B$8:$B$22,MATCH($B196,'Disrupt-DIH'!$A$8:$A$22,0))="","",IF(INDEX('Disrupt-DIH'!D$8:D$22,MATCH($B196,'Disrupt-DIH'!$A$8:$A$22,0))="N/A","No","Yes"))</f>
        <v/>
      </c>
      <c r="F196" s="64" t="str">
        <f>IF(INDEX('Disrupt-DIH'!$B$8:$B$22,MATCH($B196,'Disrupt-DIH'!$A$8:$A$22,0))="","",IF(INDEX('Disrupt-DIH'!E$8:E$22,MATCH($B196,'Disrupt-DIH'!$A$8:$A$22,0))="N/A","No","Yes"))</f>
        <v/>
      </c>
      <c r="G196" s="64" t="str">
        <f>IF(INDEX('Disrupt-DIH'!$B$8:$B$22,MATCH($B196,'Disrupt-DIH'!$A$8:$A$22,0))="","",IF(INDEX('Disrupt-DIH'!F$8:F$22,MATCH($B196,'Disrupt-DIH'!$A$8:$A$22,0))="N/A","No","Yes"))</f>
        <v/>
      </c>
      <c r="H196" s="64" t="str">
        <f t="shared" si="6"/>
        <v/>
      </c>
      <c r="I196" s="50">
        <v>9</v>
      </c>
      <c r="J196" s="52" t="str">
        <f>IF(INDEX('Detail-SR'!$B$8:$B$27,MATCH(I196,'Detail-SR'!$A$8:$A$27,0))="","",IF(INDEX('Detail-SR'!$E$8:$E$27,MATCH(I196,'Detail-SR'!$A$8:$A$27,0))=H196,INDEX('Detail-SR'!$B$8:$B$27,MATCH(I196,'Detail-SR'!$A$8:$A$27,0)),""))</f>
        <v/>
      </c>
      <c r="K196" s="33"/>
      <c r="L196" s="50">
        <f t="shared" si="7"/>
        <v>0</v>
      </c>
      <c r="M196" s="50" t="str">
        <f t="shared" si="8"/>
        <v>D4a</v>
      </c>
    </row>
    <row r="197" spans="1:13" x14ac:dyDescent="0.25">
      <c r="A197" s="50">
        <v>190</v>
      </c>
      <c r="B197" s="50" t="s">
        <v>227</v>
      </c>
      <c r="C197" s="52" t="str">
        <f>IF(H197="","",IF(INDEX('Disrupt-DIH'!$B$8:$B$22,MATCH(B197,'Disrupt-DIH'!$A$8:$A$22,0))="","",INDEX('Disrupt-DIH'!$B$8:$B$22,MATCH(B197,'Disrupt-DIH'!$A$8:$A$22,0))))</f>
        <v/>
      </c>
      <c r="D197" s="64" t="s">
        <v>37</v>
      </c>
      <c r="E197" s="64" t="str">
        <f>IF(INDEX('Disrupt-DIH'!$B$8:$B$22,MATCH($B197,'Disrupt-DIH'!$A$8:$A$22,0))="","",IF(INDEX('Disrupt-DIH'!D$8:D$22,MATCH($B197,'Disrupt-DIH'!$A$8:$A$22,0))="N/A","No","Yes"))</f>
        <v/>
      </c>
      <c r="F197" s="64" t="str">
        <f>IF(INDEX('Disrupt-DIH'!$B$8:$B$22,MATCH($B197,'Disrupt-DIH'!$A$8:$A$22,0))="","",IF(INDEX('Disrupt-DIH'!E$8:E$22,MATCH($B197,'Disrupt-DIH'!$A$8:$A$22,0))="N/A","No","Yes"))</f>
        <v/>
      </c>
      <c r="G197" s="64" t="str">
        <f>IF(INDEX('Disrupt-DIH'!$B$8:$B$22,MATCH($B197,'Disrupt-DIH'!$A$8:$A$22,0))="","",IF(INDEX('Disrupt-DIH'!F$8:F$22,MATCH($B197,'Disrupt-DIH'!$A$8:$A$22,0))="N/A","No","Yes"))</f>
        <v/>
      </c>
      <c r="H197" s="64" t="str">
        <f t="shared" si="6"/>
        <v/>
      </c>
      <c r="I197" s="50">
        <v>10</v>
      </c>
      <c r="J197" s="52" t="str">
        <f>IF(INDEX('Detail-SR'!$B$8:$B$27,MATCH(I197,'Detail-SR'!$A$8:$A$27,0))="","",IF(INDEX('Detail-SR'!$E$8:$E$27,MATCH(I197,'Detail-SR'!$A$8:$A$27,0))=H197,INDEX('Detail-SR'!$B$8:$B$27,MATCH(I197,'Detail-SR'!$A$8:$A$27,0)),""))</f>
        <v/>
      </c>
      <c r="K197" s="33"/>
      <c r="L197" s="50">
        <f t="shared" si="7"/>
        <v>0</v>
      </c>
      <c r="M197" s="50" t="str">
        <f t="shared" si="8"/>
        <v>D4a</v>
      </c>
    </row>
    <row r="198" spans="1:13" x14ac:dyDescent="0.25">
      <c r="A198" s="50">
        <v>191</v>
      </c>
      <c r="B198" s="50" t="s">
        <v>227</v>
      </c>
      <c r="C198" s="52" t="str">
        <f>IF(H198="","",IF(INDEX('Disrupt-DIH'!$B$8:$B$22,MATCH(B198,'Disrupt-DIH'!$A$8:$A$22,0))="","",INDEX('Disrupt-DIH'!$B$8:$B$22,MATCH(B198,'Disrupt-DIH'!$A$8:$A$22,0))))</f>
        <v/>
      </c>
      <c r="D198" s="64" t="s">
        <v>37</v>
      </c>
      <c r="E198" s="64" t="str">
        <f>IF(INDEX('Disrupt-DIH'!$B$8:$B$22,MATCH($B198,'Disrupt-DIH'!$A$8:$A$22,0))="","",IF(INDEX('Disrupt-DIH'!D$8:D$22,MATCH($B198,'Disrupt-DIH'!$A$8:$A$22,0))="N/A","No","Yes"))</f>
        <v/>
      </c>
      <c r="F198" s="64" t="str">
        <f>IF(INDEX('Disrupt-DIH'!$B$8:$B$22,MATCH($B198,'Disrupt-DIH'!$A$8:$A$22,0))="","",IF(INDEX('Disrupt-DIH'!E$8:E$22,MATCH($B198,'Disrupt-DIH'!$A$8:$A$22,0))="N/A","No","Yes"))</f>
        <v/>
      </c>
      <c r="G198" s="64" t="str">
        <f>IF(INDEX('Disrupt-DIH'!$B$8:$B$22,MATCH($B198,'Disrupt-DIH'!$A$8:$A$22,0))="","",IF(INDEX('Disrupt-DIH'!F$8:F$22,MATCH($B198,'Disrupt-DIH'!$A$8:$A$22,0))="N/A","No","Yes"))</f>
        <v/>
      </c>
      <c r="H198" s="64" t="str">
        <f t="shared" si="6"/>
        <v/>
      </c>
      <c r="I198" s="50">
        <v>11</v>
      </c>
      <c r="J198" s="52" t="str">
        <f>IF(INDEX('Detail-SR'!$B$8:$B$27,MATCH(I198,'Detail-SR'!$A$8:$A$27,0))="","",IF(INDEX('Detail-SR'!$E$8:$E$27,MATCH(I198,'Detail-SR'!$A$8:$A$27,0))=H198,INDEX('Detail-SR'!$B$8:$B$27,MATCH(I198,'Detail-SR'!$A$8:$A$27,0)),""))</f>
        <v/>
      </c>
      <c r="K198" s="33"/>
      <c r="L198" s="50">
        <f t="shared" si="7"/>
        <v>0</v>
      </c>
      <c r="M198" s="50" t="str">
        <f t="shared" si="8"/>
        <v>D4a</v>
      </c>
    </row>
    <row r="199" spans="1:13" x14ac:dyDescent="0.25">
      <c r="A199" s="50">
        <v>192</v>
      </c>
      <c r="B199" s="50" t="s">
        <v>227</v>
      </c>
      <c r="C199" s="52" t="str">
        <f>IF(H199="","",IF(INDEX('Disrupt-DIH'!$B$8:$B$22,MATCH(B199,'Disrupt-DIH'!$A$8:$A$22,0))="","",INDEX('Disrupt-DIH'!$B$8:$B$22,MATCH(B199,'Disrupt-DIH'!$A$8:$A$22,0))))</f>
        <v/>
      </c>
      <c r="D199" s="64" t="s">
        <v>37</v>
      </c>
      <c r="E199" s="64" t="str">
        <f>IF(INDEX('Disrupt-DIH'!$B$8:$B$22,MATCH($B199,'Disrupt-DIH'!$A$8:$A$22,0))="","",IF(INDEX('Disrupt-DIH'!D$8:D$22,MATCH($B199,'Disrupt-DIH'!$A$8:$A$22,0))="N/A","No","Yes"))</f>
        <v/>
      </c>
      <c r="F199" s="64" t="str">
        <f>IF(INDEX('Disrupt-DIH'!$B$8:$B$22,MATCH($B199,'Disrupt-DIH'!$A$8:$A$22,0))="","",IF(INDEX('Disrupt-DIH'!E$8:E$22,MATCH($B199,'Disrupt-DIH'!$A$8:$A$22,0))="N/A","No","Yes"))</f>
        <v/>
      </c>
      <c r="G199" s="64" t="str">
        <f>IF(INDEX('Disrupt-DIH'!$B$8:$B$22,MATCH($B199,'Disrupt-DIH'!$A$8:$A$22,0))="","",IF(INDEX('Disrupt-DIH'!F$8:F$22,MATCH($B199,'Disrupt-DIH'!$A$8:$A$22,0))="N/A","No","Yes"))</f>
        <v/>
      </c>
      <c r="H199" s="64" t="str">
        <f t="shared" si="6"/>
        <v/>
      </c>
      <c r="I199" s="50">
        <v>12</v>
      </c>
      <c r="J199" s="52" t="str">
        <f>IF(INDEX('Detail-SR'!$B$8:$B$27,MATCH(I199,'Detail-SR'!$A$8:$A$27,0))="","",IF(INDEX('Detail-SR'!$E$8:$E$27,MATCH(I199,'Detail-SR'!$A$8:$A$27,0))=H199,INDEX('Detail-SR'!$B$8:$B$27,MATCH(I199,'Detail-SR'!$A$8:$A$27,0)),""))</f>
        <v/>
      </c>
      <c r="K199" s="33"/>
      <c r="L199" s="50">
        <f t="shared" si="7"/>
        <v>0</v>
      </c>
      <c r="M199" s="50" t="str">
        <f t="shared" si="8"/>
        <v>D4a</v>
      </c>
    </row>
    <row r="200" spans="1:13" x14ac:dyDescent="0.25">
      <c r="A200" s="50">
        <v>193</v>
      </c>
      <c r="B200" s="50" t="s">
        <v>227</v>
      </c>
      <c r="C200" s="52" t="str">
        <f>IF(H200="","",IF(INDEX('Disrupt-DIH'!$B$8:$B$22,MATCH(B200,'Disrupt-DIH'!$A$8:$A$22,0))="","",INDEX('Disrupt-DIH'!$B$8:$B$22,MATCH(B200,'Disrupt-DIH'!$A$8:$A$22,0))))</f>
        <v/>
      </c>
      <c r="D200" s="64" t="s">
        <v>37</v>
      </c>
      <c r="E200" s="64" t="str">
        <f>IF(INDEX('Disrupt-DIH'!$B$8:$B$22,MATCH($B200,'Disrupt-DIH'!$A$8:$A$22,0))="","",IF(INDEX('Disrupt-DIH'!D$8:D$22,MATCH($B200,'Disrupt-DIH'!$A$8:$A$22,0))="N/A","No","Yes"))</f>
        <v/>
      </c>
      <c r="F200" s="64" t="str">
        <f>IF(INDEX('Disrupt-DIH'!$B$8:$B$22,MATCH($B200,'Disrupt-DIH'!$A$8:$A$22,0))="","",IF(INDEX('Disrupt-DIH'!E$8:E$22,MATCH($B200,'Disrupt-DIH'!$A$8:$A$22,0))="N/A","No","Yes"))</f>
        <v/>
      </c>
      <c r="G200" s="64" t="str">
        <f>IF(INDEX('Disrupt-DIH'!$B$8:$B$22,MATCH($B200,'Disrupt-DIH'!$A$8:$A$22,0))="","",IF(INDEX('Disrupt-DIH'!F$8:F$22,MATCH($B200,'Disrupt-DIH'!$A$8:$A$22,0))="N/A","No","Yes"))</f>
        <v/>
      </c>
      <c r="H200" s="64" t="str">
        <f t="shared" si="6"/>
        <v/>
      </c>
      <c r="I200" s="50">
        <v>13</v>
      </c>
      <c r="J200" s="52" t="str">
        <f>IF(INDEX('Detail-SR'!$B$8:$B$27,MATCH(I200,'Detail-SR'!$A$8:$A$27,0))="","",IF(INDEX('Detail-SR'!$E$8:$E$27,MATCH(I200,'Detail-SR'!$A$8:$A$27,0))=H200,INDEX('Detail-SR'!$B$8:$B$27,MATCH(I200,'Detail-SR'!$A$8:$A$27,0)),""))</f>
        <v/>
      </c>
      <c r="K200" s="33"/>
      <c r="L200" s="50">
        <f t="shared" si="7"/>
        <v>0</v>
      </c>
      <c r="M200" s="50" t="str">
        <f t="shared" si="8"/>
        <v>D4a</v>
      </c>
    </row>
    <row r="201" spans="1:13" x14ac:dyDescent="0.25">
      <c r="A201" s="50">
        <v>194</v>
      </c>
      <c r="B201" s="50" t="s">
        <v>227</v>
      </c>
      <c r="C201" s="52" t="str">
        <f>IF(H201="","",IF(INDEX('Disrupt-DIH'!$B$8:$B$22,MATCH(B201,'Disrupt-DIH'!$A$8:$A$22,0))="","",INDEX('Disrupt-DIH'!$B$8:$B$22,MATCH(B201,'Disrupt-DIH'!$A$8:$A$22,0))))</f>
        <v/>
      </c>
      <c r="D201" s="64" t="s">
        <v>37</v>
      </c>
      <c r="E201" s="64" t="str">
        <f>IF(INDEX('Disrupt-DIH'!$B$8:$B$22,MATCH($B201,'Disrupt-DIH'!$A$8:$A$22,0))="","",IF(INDEX('Disrupt-DIH'!D$8:D$22,MATCH($B201,'Disrupt-DIH'!$A$8:$A$22,0))="N/A","No","Yes"))</f>
        <v/>
      </c>
      <c r="F201" s="64" t="str">
        <f>IF(INDEX('Disrupt-DIH'!$B$8:$B$22,MATCH($B201,'Disrupt-DIH'!$A$8:$A$22,0))="","",IF(INDEX('Disrupt-DIH'!E$8:E$22,MATCH($B201,'Disrupt-DIH'!$A$8:$A$22,0))="N/A","No","Yes"))</f>
        <v/>
      </c>
      <c r="G201" s="64" t="str">
        <f>IF(INDEX('Disrupt-DIH'!$B$8:$B$22,MATCH($B201,'Disrupt-DIH'!$A$8:$A$22,0))="","",IF(INDEX('Disrupt-DIH'!F$8:F$22,MATCH($B201,'Disrupt-DIH'!$A$8:$A$22,0))="N/A","No","Yes"))</f>
        <v/>
      </c>
      <c r="H201" s="64" t="str">
        <f t="shared" ref="H201:H264" si="9">IF(AND(D201="Electricity",E201="Yes"),"Electricity",IF(AND(D201="Natural Gas",F201="Yes"),"Natural Gas",IF(AND(D201="Water",G201="Yes"),"Water","")))</f>
        <v/>
      </c>
      <c r="I201" s="50">
        <v>14</v>
      </c>
      <c r="J201" s="52" t="str">
        <f>IF(INDEX('Detail-SR'!$B$8:$B$27,MATCH(I201,'Detail-SR'!$A$8:$A$27,0))="","",IF(INDEX('Detail-SR'!$E$8:$E$27,MATCH(I201,'Detail-SR'!$A$8:$A$27,0))=H201,INDEX('Detail-SR'!$B$8:$B$27,MATCH(I201,'Detail-SR'!$A$8:$A$27,0)),""))</f>
        <v/>
      </c>
      <c r="K201" s="33"/>
      <c r="L201" s="50">
        <f t="shared" ref="L201:L264" si="10">IF(J201="",0,IF(K201="Yes",0,0.8))</f>
        <v>0</v>
      </c>
      <c r="M201" s="50" t="str">
        <f t="shared" ref="M201:M264" si="11">B201&amp;(IF(D201="Electricity","a",IF(D201="Natural Gas","b","c")))</f>
        <v>D4a</v>
      </c>
    </row>
    <row r="202" spans="1:13" x14ac:dyDescent="0.25">
      <c r="A202" s="50">
        <v>195</v>
      </c>
      <c r="B202" s="50" t="s">
        <v>227</v>
      </c>
      <c r="C202" s="52" t="str">
        <f>IF(H202="","",IF(INDEX('Disrupt-DIH'!$B$8:$B$22,MATCH(B202,'Disrupt-DIH'!$A$8:$A$22,0))="","",INDEX('Disrupt-DIH'!$B$8:$B$22,MATCH(B202,'Disrupt-DIH'!$A$8:$A$22,0))))</f>
        <v/>
      </c>
      <c r="D202" s="64" t="s">
        <v>37</v>
      </c>
      <c r="E202" s="64" t="str">
        <f>IF(INDEX('Disrupt-DIH'!$B$8:$B$22,MATCH($B202,'Disrupt-DIH'!$A$8:$A$22,0))="","",IF(INDEX('Disrupt-DIH'!D$8:D$22,MATCH($B202,'Disrupt-DIH'!$A$8:$A$22,0))="N/A","No","Yes"))</f>
        <v/>
      </c>
      <c r="F202" s="64" t="str">
        <f>IF(INDEX('Disrupt-DIH'!$B$8:$B$22,MATCH($B202,'Disrupt-DIH'!$A$8:$A$22,0))="","",IF(INDEX('Disrupt-DIH'!E$8:E$22,MATCH($B202,'Disrupt-DIH'!$A$8:$A$22,0))="N/A","No","Yes"))</f>
        <v/>
      </c>
      <c r="G202" s="64" t="str">
        <f>IF(INDEX('Disrupt-DIH'!$B$8:$B$22,MATCH($B202,'Disrupt-DIH'!$A$8:$A$22,0))="","",IF(INDEX('Disrupt-DIH'!F$8:F$22,MATCH($B202,'Disrupt-DIH'!$A$8:$A$22,0))="N/A","No","Yes"))</f>
        <v/>
      </c>
      <c r="H202" s="64" t="str">
        <f t="shared" si="9"/>
        <v/>
      </c>
      <c r="I202" s="50">
        <v>15</v>
      </c>
      <c r="J202" s="52" t="str">
        <f>IF(INDEX('Detail-SR'!$B$8:$B$27,MATCH(I202,'Detail-SR'!$A$8:$A$27,0))="","",IF(INDEX('Detail-SR'!$E$8:$E$27,MATCH(I202,'Detail-SR'!$A$8:$A$27,0))=H202,INDEX('Detail-SR'!$B$8:$B$27,MATCH(I202,'Detail-SR'!$A$8:$A$27,0)),""))</f>
        <v/>
      </c>
      <c r="K202" s="33"/>
      <c r="L202" s="50">
        <f t="shared" si="10"/>
        <v>0</v>
      </c>
      <c r="M202" s="50" t="str">
        <f t="shared" si="11"/>
        <v>D4a</v>
      </c>
    </row>
    <row r="203" spans="1:13" x14ac:dyDescent="0.25">
      <c r="A203" s="50">
        <v>196</v>
      </c>
      <c r="B203" s="50" t="s">
        <v>227</v>
      </c>
      <c r="C203" s="52" t="str">
        <f>IF(H203="","",IF(INDEX('Disrupt-DIH'!$B$8:$B$22,MATCH(B203,'Disrupt-DIH'!$A$8:$A$22,0))="","",INDEX('Disrupt-DIH'!$B$8:$B$22,MATCH(B203,'Disrupt-DIH'!$A$8:$A$22,0))))</f>
        <v/>
      </c>
      <c r="D203" s="64" t="s">
        <v>37</v>
      </c>
      <c r="E203" s="64" t="str">
        <f>IF(INDEX('Disrupt-DIH'!$B$8:$B$22,MATCH($B203,'Disrupt-DIH'!$A$8:$A$22,0))="","",IF(INDEX('Disrupt-DIH'!D$8:D$22,MATCH($B203,'Disrupt-DIH'!$A$8:$A$22,0))="N/A","No","Yes"))</f>
        <v/>
      </c>
      <c r="F203" s="64" t="str">
        <f>IF(INDEX('Disrupt-DIH'!$B$8:$B$22,MATCH($B203,'Disrupt-DIH'!$A$8:$A$22,0))="","",IF(INDEX('Disrupt-DIH'!E$8:E$22,MATCH($B203,'Disrupt-DIH'!$A$8:$A$22,0))="N/A","No","Yes"))</f>
        <v/>
      </c>
      <c r="G203" s="64" t="str">
        <f>IF(INDEX('Disrupt-DIH'!$B$8:$B$22,MATCH($B203,'Disrupt-DIH'!$A$8:$A$22,0))="","",IF(INDEX('Disrupt-DIH'!F$8:F$22,MATCH($B203,'Disrupt-DIH'!$A$8:$A$22,0))="N/A","No","Yes"))</f>
        <v/>
      </c>
      <c r="H203" s="64" t="str">
        <f t="shared" si="9"/>
        <v/>
      </c>
      <c r="I203" s="50">
        <v>16</v>
      </c>
      <c r="J203" s="52" t="str">
        <f>IF(INDEX('Detail-SR'!$B$8:$B$27,MATCH(I203,'Detail-SR'!$A$8:$A$27,0))="","",IF(INDEX('Detail-SR'!$E$8:$E$27,MATCH(I203,'Detail-SR'!$A$8:$A$27,0))=H203,INDEX('Detail-SR'!$B$8:$B$27,MATCH(I203,'Detail-SR'!$A$8:$A$27,0)),""))</f>
        <v/>
      </c>
      <c r="K203" s="33"/>
      <c r="L203" s="50">
        <f t="shared" si="10"/>
        <v>0</v>
      </c>
      <c r="M203" s="50" t="str">
        <f t="shared" si="11"/>
        <v>D4a</v>
      </c>
    </row>
    <row r="204" spans="1:13" x14ac:dyDescent="0.25">
      <c r="A204" s="50">
        <v>197</v>
      </c>
      <c r="B204" s="50" t="s">
        <v>227</v>
      </c>
      <c r="C204" s="52" t="str">
        <f>IF(H204="","",IF(INDEX('Disrupt-DIH'!$B$8:$B$22,MATCH(B204,'Disrupt-DIH'!$A$8:$A$22,0))="","",INDEX('Disrupt-DIH'!$B$8:$B$22,MATCH(B204,'Disrupt-DIH'!$A$8:$A$22,0))))</f>
        <v/>
      </c>
      <c r="D204" s="64" t="s">
        <v>37</v>
      </c>
      <c r="E204" s="64" t="str">
        <f>IF(INDEX('Disrupt-DIH'!$B$8:$B$22,MATCH($B204,'Disrupt-DIH'!$A$8:$A$22,0))="","",IF(INDEX('Disrupt-DIH'!D$8:D$22,MATCH($B204,'Disrupt-DIH'!$A$8:$A$22,0))="N/A","No","Yes"))</f>
        <v/>
      </c>
      <c r="F204" s="64" t="str">
        <f>IF(INDEX('Disrupt-DIH'!$B$8:$B$22,MATCH($B204,'Disrupt-DIH'!$A$8:$A$22,0))="","",IF(INDEX('Disrupt-DIH'!E$8:E$22,MATCH($B204,'Disrupt-DIH'!$A$8:$A$22,0))="N/A","No","Yes"))</f>
        <v/>
      </c>
      <c r="G204" s="64" t="str">
        <f>IF(INDEX('Disrupt-DIH'!$B$8:$B$22,MATCH($B204,'Disrupt-DIH'!$A$8:$A$22,0))="","",IF(INDEX('Disrupt-DIH'!F$8:F$22,MATCH($B204,'Disrupt-DIH'!$A$8:$A$22,0))="N/A","No","Yes"))</f>
        <v/>
      </c>
      <c r="H204" s="64" t="str">
        <f t="shared" si="9"/>
        <v/>
      </c>
      <c r="I204" s="50">
        <v>17</v>
      </c>
      <c r="J204" s="52" t="str">
        <f>IF(INDEX('Detail-SR'!$B$8:$B$27,MATCH(I204,'Detail-SR'!$A$8:$A$27,0))="","",IF(INDEX('Detail-SR'!$E$8:$E$27,MATCH(I204,'Detail-SR'!$A$8:$A$27,0))=H204,INDEX('Detail-SR'!$B$8:$B$27,MATCH(I204,'Detail-SR'!$A$8:$A$27,0)),""))</f>
        <v/>
      </c>
      <c r="K204" s="33"/>
      <c r="L204" s="50">
        <f t="shared" si="10"/>
        <v>0</v>
      </c>
      <c r="M204" s="50" t="str">
        <f t="shared" si="11"/>
        <v>D4a</v>
      </c>
    </row>
    <row r="205" spans="1:13" x14ac:dyDescent="0.25">
      <c r="A205" s="50">
        <v>198</v>
      </c>
      <c r="B205" s="50" t="s">
        <v>227</v>
      </c>
      <c r="C205" s="52" t="str">
        <f>IF(H205="","",IF(INDEX('Disrupt-DIH'!$B$8:$B$22,MATCH(B205,'Disrupt-DIH'!$A$8:$A$22,0))="","",INDEX('Disrupt-DIH'!$B$8:$B$22,MATCH(B205,'Disrupt-DIH'!$A$8:$A$22,0))))</f>
        <v/>
      </c>
      <c r="D205" s="64" t="s">
        <v>37</v>
      </c>
      <c r="E205" s="64" t="str">
        <f>IF(INDEX('Disrupt-DIH'!$B$8:$B$22,MATCH($B205,'Disrupt-DIH'!$A$8:$A$22,0))="","",IF(INDEX('Disrupt-DIH'!D$8:D$22,MATCH($B205,'Disrupt-DIH'!$A$8:$A$22,0))="N/A","No","Yes"))</f>
        <v/>
      </c>
      <c r="F205" s="64" t="str">
        <f>IF(INDEX('Disrupt-DIH'!$B$8:$B$22,MATCH($B205,'Disrupt-DIH'!$A$8:$A$22,0))="","",IF(INDEX('Disrupt-DIH'!E$8:E$22,MATCH($B205,'Disrupt-DIH'!$A$8:$A$22,0))="N/A","No","Yes"))</f>
        <v/>
      </c>
      <c r="G205" s="64" t="str">
        <f>IF(INDEX('Disrupt-DIH'!$B$8:$B$22,MATCH($B205,'Disrupt-DIH'!$A$8:$A$22,0))="","",IF(INDEX('Disrupt-DIH'!F$8:F$22,MATCH($B205,'Disrupt-DIH'!$A$8:$A$22,0))="N/A","No","Yes"))</f>
        <v/>
      </c>
      <c r="H205" s="64" t="str">
        <f t="shared" si="9"/>
        <v/>
      </c>
      <c r="I205" s="50">
        <v>18</v>
      </c>
      <c r="J205" s="52" t="str">
        <f>IF(INDEX('Detail-SR'!$B$8:$B$27,MATCH(I205,'Detail-SR'!$A$8:$A$27,0))="","",IF(INDEX('Detail-SR'!$E$8:$E$27,MATCH(I205,'Detail-SR'!$A$8:$A$27,0))=H205,INDEX('Detail-SR'!$B$8:$B$27,MATCH(I205,'Detail-SR'!$A$8:$A$27,0)),""))</f>
        <v/>
      </c>
      <c r="K205" s="33"/>
      <c r="L205" s="50">
        <f t="shared" si="10"/>
        <v>0</v>
      </c>
      <c r="M205" s="50" t="str">
        <f t="shared" si="11"/>
        <v>D4a</v>
      </c>
    </row>
    <row r="206" spans="1:13" x14ac:dyDescent="0.25">
      <c r="A206" s="50">
        <v>199</v>
      </c>
      <c r="B206" s="50" t="s">
        <v>227</v>
      </c>
      <c r="C206" s="52" t="str">
        <f>IF(H206="","",IF(INDEX('Disrupt-DIH'!$B$8:$B$22,MATCH(B206,'Disrupt-DIH'!$A$8:$A$22,0))="","",INDEX('Disrupt-DIH'!$B$8:$B$22,MATCH(B206,'Disrupt-DIH'!$A$8:$A$22,0))))</f>
        <v/>
      </c>
      <c r="D206" s="64" t="s">
        <v>37</v>
      </c>
      <c r="E206" s="64" t="str">
        <f>IF(INDEX('Disrupt-DIH'!$B$8:$B$22,MATCH($B206,'Disrupt-DIH'!$A$8:$A$22,0))="","",IF(INDEX('Disrupt-DIH'!D$8:D$22,MATCH($B206,'Disrupt-DIH'!$A$8:$A$22,0))="N/A","No","Yes"))</f>
        <v/>
      </c>
      <c r="F206" s="64" t="str">
        <f>IF(INDEX('Disrupt-DIH'!$B$8:$B$22,MATCH($B206,'Disrupt-DIH'!$A$8:$A$22,0))="","",IF(INDEX('Disrupt-DIH'!E$8:E$22,MATCH($B206,'Disrupt-DIH'!$A$8:$A$22,0))="N/A","No","Yes"))</f>
        <v/>
      </c>
      <c r="G206" s="64" t="str">
        <f>IF(INDEX('Disrupt-DIH'!$B$8:$B$22,MATCH($B206,'Disrupt-DIH'!$A$8:$A$22,0))="","",IF(INDEX('Disrupt-DIH'!F$8:F$22,MATCH($B206,'Disrupt-DIH'!$A$8:$A$22,0))="N/A","No","Yes"))</f>
        <v/>
      </c>
      <c r="H206" s="64" t="str">
        <f t="shared" si="9"/>
        <v/>
      </c>
      <c r="I206" s="50">
        <v>19</v>
      </c>
      <c r="J206" s="52" t="str">
        <f>IF(INDEX('Detail-SR'!$B$8:$B$27,MATCH(I206,'Detail-SR'!$A$8:$A$27,0))="","",IF(INDEX('Detail-SR'!$E$8:$E$27,MATCH(I206,'Detail-SR'!$A$8:$A$27,0))=H206,INDEX('Detail-SR'!$B$8:$B$27,MATCH(I206,'Detail-SR'!$A$8:$A$27,0)),""))</f>
        <v/>
      </c>
      <c r="K206" s="33"/>
      <c r="L206" s="50">
        <f t="shared" si="10"/>
        <v>0</v>
      </c>
      <c r="M206" s="50" t="str">
        <f t="shared" si="11"/>
        <v>D4a</v>
      </c>
    </row>
    <row r="207" spans="1:13" x14ac:dyDescent="0.25">
      <c r="A207" s="50">
        <v>200</v>
      </c>
      <c r="B207" s="50" t="s">
        <v>227</v>
      </c>
      <c r="C207" s="52" t="str">
        <f>IF(H207="","",IF(INDEX('Disrupt-DIH'!$B$8:$B$22,MATCH(B207,'Disrupt-DIH'!$A$8:$A$22,0))="","",INDEX('Disrupt-DIH'!$B$8:$B$22,MATCH(B207,'Disrupt-DIH'!$A$8:$A$22,0))))</f>
        <v/>
      </c>
      <c r="D207" s="64" t="s">
        <v>37</v>
      </c>
      <c r="E207" s="64" t="str">
        <f>IF(INDEX('Disrupt-DIH'!$B$8:$B$22,MATCH($B207,'Disrupt-DIH'!$A$8:$A$22,0))="","",IF(INDEX('Disrupt-DIH'!D$8:D$22,MATCH($B207,'Disrupt-DIH'!$A$8:$A$22,0))="N/A","No","Yes"))</f>
        <v/>
      </c>
      <c r="F207" s="64" t="str">
        <f>IF(INDEX('Disrupt-DIH'!$B$8:$B$22,MATCH($B207,'Disrupt-DIH'!$A$8:$A$22,0))="","",IF(INDEX('Disrupt-DIH'!E$8:E$22,MATCH($B207,'Disrupt-DIH'!$A$8:$A$22,0))="N/A","No","Yes"))</f>
        <v/>
      </c>
      <c r="G207" s="64" t="str">
        <f>IF(INDEX('Disrupt-DIH'!$B$8:$B$22,MATCH($B207,'Disrupt-DIH'!$A$8:$A$22,0))="","",IF(INDEX('Disrupt-DIH'!F$8:F$22,MATCH($B207,'Disrupt-DIH'!$A$8:$A$22,0))="N/A","No","Yes"))</f>
        <v/>
      </c>
      <c r="H207" s="64" t="str">
        <f t="shared" si="9"/>
        <v/>
      </c>
      <c r="I207" s="50">
        <v>20</v>
      </c>
      <c r="J207" s="52" t="str">
        <f>IF(INDEX('Detail-SR'!$B$8:$B$27,MATCH(I207,'Detail-SR'!$A$8:$A$27,0))="","",IF(INDEX('Detail-SR'!$E$8:$E$27,MATCH(I207,'Detail-SR'!$A$8:$A$27,0))=H207,INDEX('Detail-SR'!$B$8:$B$27,MATCH(I207,'Detail-SR'!$A$8:$A$27,0)),""))</f>
        <v/>
      </c>
      <c r="K207" s="33"/>
      <c r="L207" s="50">
        <f t="shared" si="10"/>
        <v>0</v>
      </c>
      <c r="M207" s="50" t="str">
        <f t="shared" si="11"/>
        <v>D4a</v>
      </c>
    </row>
    <row r="208" spans="1:13" x14ac:dyDescent="0.25">
      <c r="A208" s="50">
        <v>201</v>
      </c>
      <c r="B208" s="50" t="s">
        <v>227</v>
      </c>
      <c r="C208" s="52" t="str">
        <f>IF(H208="","",IF(INDEX('Disrupt-DIH'!$B$8:$B$22,MATCH(B208,'Disrupt-DIH'!$A$8:$A$22,0))="","",INDEX('Disrupt-DIH'!$B$8:$B$22,MATCH(B208,'Disrupt-DIH'!$A$8:$A$22,0))))</f>
        <v/>
      </c>
      <c r="D208" s="64" t="s">
        <v>49</v>
      </c>
      <c r="E208" s="64" t="str">
        <f>IF(INDEX('Disrupt-DIH'!$B$8:$B$22,MATCH($B208,'Disrupt-DIH'!$A$8:$A$22,0))="","",IF(INDEX('Disrupt-DIH'!D$8:D$22,MATCH($B208,'Disrupt-DIH'!$A$8:$A$22,0))="N/A","No","Yes"))</f>
        <v/>
      </c>
      <c r="F208" s="64" t="str">
        <f>IF(INDEX('Disrupt-DIH'!$B$8:$B$22,MATCH($B208,'Disrupt-DIH'!$A$8:$A$22,0))="","",IF(INDEX('Disrupt-DIH'!E$8:E$22,MATCH($B208,'Disrupt-DIH'!$A$8:$A$22,0))="N/A","No","Yes"))</f>
        <v/>
      </c>
      <c r="G208" s="64" t="str">
        <f>IF(INDEX('Disrupt-DIH'!$B$8:$B$22,MATCH($B208,'Disrupt-DIH'!$A$8:$A$22,0))="","",IF(INDEX('Disrupt-DIH'!F$8:F$22,MATCH($B208,'Disrupt-DIH'!$A$8:$A$22,0))="N/A","No","Yes"))</f>
        <v/>
      </c>
      <c r="H208" s="64" t="str">
        <f t="shared" si="9"/>
        <v/>
      </c>
      <c r="I208" s="50">
        <v>1</v>
      </c>
      <c r="J208" s="52" t="str">
        <f>IF(INDEX('Detail-SR'!$B$8:$B$27,MATCH(I208,'Detail-SR'!$A$8:$A$27,0))="","",IF(INDEX('Detail-SR'!$E$8:$E$27,MATCH(I208,'Detail-SR'!$A$8:$A$27,0))=H208,INDEX('Detail-SR'!$B$8:$B$27,MATCH(I208,'Detail-SR'!$A$8:$A$27,0)),""))</f>
        <v/>
      </c>
      <c r="K208" s="33"/>
      <c r="L208" s="50">
        <f t="shared" si="10"/>
        <v>0</v>
      </c>
      <c r="M208" s="50" t="str">
        <f t="shared" si="11"/>
        <v>D4b</v>
      </c>
    </row>
    <row r="209" spans="1:13" x14ac:dyDescent="0.25">
      <c r="A209" s="50">
        <v>202</v>
      </c>
      <c r="B209" s="50" t="s">
        <v>227</v>
      </c>
      <c r="C209" s="52" t="str">
        <f>IF(H209="","",IF(INDEX('Disrupt-DIH'!$B$8:$B$22,MATCH(B209,'Disrupt-DIH'!$A$8:$A$22,0))="","",INDEX('Disrupt-DIH'!$B$8:$B$22,MATCH(B209,'Disrupt-DIH'!$A$8:$A$22,0))))</f>
        <v/>
      </c>
      <c r="D209" s="64" t="s">
        <v>49</v>
      </c>
      <c r="E209" s="64" t="str">
        <f>IF(INDEX('Disrupt-DIH'!$B$8:$B$22,MATCH($B209,'Disrupt-DIH'!$A$8:$A$22,0))="","",IF(INDEX('Disrupt-DIH'!D$8:D$22,MATCH($B209,'Disrupt-DIH'!$A$8:$A$22,0))="N/A","No","Yes"))</f>
        <v/>
      </c>
      <c r="F209" s="64" t="str">
        <f>IF(INDEX('Disrupt-DIH'!$B$8:$B$22,MATCH($B209,'Disrupt-DIH'!$A$8:$A$22,0))="","",IF(INDEX('Disrupt-DIH'!E$8:E$22,MATCH($B209,'Disrupt-DIH'!$A$8:$A$22,0))="N/A","No","Yes"))</f>
        <v/>
      </c>
      <c r="G209" s="64" t="str">
        <f>IF(INDEX('Disrupt-DIH'!$B$8:$B$22,MATCH($B209,'Disrupt-DIH'!$A$8:$A$22,0))="","",IF(INDEX('Disrupt-DIH'!F$8:F$22,MATCH($B209,'Disrupt-DIH'!$A$8:$A$22,0))="N/A","No","Yes"))</f>
        <v/>
      </c>
      <c r="H209" s="64" t="str">
        <f t="shared" si="9"/>
        <v/>
      </c>
      <c r="I209" s="50">
        <v>2</v>
      </c>
      <c r="J209" s="52" t="str">
        <f>IF(INDEX('Detail-SR'!$B$8:$B$27,MATCH(I209,'Detail-SR'!$A$8:$A$27,0))="","",IF(INDEX('Detail-SR'!$E$8:$E$27,MATCH(I209,'Detail-SR'!$A$8:$A$27,0))=H209,INDEX('Detail-SR'!$B$8:$B$27,MATCH(I209,'Detail-SR'!$A$8:$A$27,0)),""))</f>
        <v/>
      </c>
      <c r="K209" s="33"/>
      <c r="L209" s="50">
        <f t="shared" si="10"/>
        <v>0</v>
      </c>
      <c r="M209" s="50" t="str">
        <f t="shared" si="11"/>
        <v>D4b</v>
      </c>
    </row>
    <row r="210" spans="1:13" x14ac:dyDescent="0.25">
      <c r="A210" s="50">
        <v>203</v>
      </c>
      <c r="B210" s="50" t="s">
        <v>227</v>
      </c>
      <c r="C210" s="52" t="str">
        <f>IF(H210="","",IF(INDEX('Disrupt-DIH'!$B$8:$B$22,MATCH(B210,'Disrupt-DIH'!$A$8:$A$22,0))="","",INDEX('Disrupt-DIH'!$B$8:$B$22,MATCH(B210,'Disrupt-DIH'!$A$8:$A$22,0))))</f>
        <v/>
      </c>
      <c r="D210" s="64" t="s">
        <v>49</v>
      </c>
      <c r="E210" s="64" t="str">
        <f>IF(INDEX('Disrupt-DIH'!$B$8:$B$22,MATCH($B210,'Disrupt-DIH'!$A$8:$A$22,0))="","",IF(INDEX('Disrupt-DIH'!D$8:D$22,MATCH($B210,'Disrupt-DIH'!$A$8:$A$22,0))="N/A","No","Yes"))</f>
        <v/>
      </c>
      <c r="F210" s="64" t="str">
        <f>IF(INDEX('Disrupt-DIH'!$B$8:$B$22,MATCH($B210,'Disrupt-DIH'!$A$8:$A$22,0))="","",IF(INDEX('Disrupt-DIH'!E$8:E$22,MATCH($B210,'Disrupt-DIH'!$A$8:$A$22,0))="N/A","No","Yes"))</f>
        <v/>
      </c>
      <c r="G210" s="64" t="str">
        <f>IF(INDEX('Disrupt-DIH'!$B$8:$B$22,MATCH($B210,'Disrupt-DIH'!$A$8:$A$22,0))="","",IF(INDEX('Disrupt-DIH'!F$8:F$22,MATCH($B210,'Disrupt-DIH'!$A$8:$A$22,0))="N/A","No","Yes"))</f>
        <v/>
      </c>
      <c r="H210" s="64" t="str">
        <f t="shared" si="9"/>
        <v/>
      </c>
      <c r="I210" s="50">
        <v>3</v>
      </c>
      <c r="J210" s="52" t="str">
        <f>IF(INDEX('Detail-SR'!$B$8:$B$27,MATCH(I210,'Detail-SR'!$A$8:$A$27,0))="","",IF(INDEX('Detail-SR'!$E$8:$E$27,MATCH(I210,'Detail-SR'!$A$8:$A$27,0))=H210,INDEX('Detail-SR'!$B$8:$B$27,MATCH(I210,'Detail-SR'!$A$8:$A$27,0)),""))</f>
        <v/>
      </c>
      <c r="K210" s="33"/>
      <c r="L210" s="50">
        <f t="shared" si="10"/>
        <v>0</v>
      </c>
      <c r="M210" s="50" t="str">
        <f t="shared" si="11"/>
        <v>D4b</v>
      </c>
    </row>
    <row r="211" spans="1:13" x14ac:dyDescent="0.25">
      <c r="A211" s="50">
        <v>204</v>
      </c>
      <c r="B211" s="50" t="s">
        <v>227</v>
      </c>
      <c r="C211" s="52" t="str">
        <f>IF(H211="","",IF(INDEX('Disrupt-DIH'!$B$8:$B$22,MATCH(B211,'Disrupt-DIH'!$A$8:$A$22,0))="","",INDEX('Disrupt-DIH'!$B$8:$B$22,MATCH(B211,'Disrupt-DIH'!$A$8:$A$22,0))))</f>
        <v/>
      </c>
      <c r="D211" s="64" t="s">
        <v>49</v>
      </c>
      <c r="E211" s="64" t="str">
        <f>IF(INDEX('Disrupt-DIH'!$B$8:$B$22,MATCH($B211,'Disrupt-DIH'!$A$8:$A$22,0))="","",IF(INDEX('Disrupt-DIH'!D$8:D$22,MATCH($B211,'Disrupt-DIH'!$A$8:$A$22,0))="N/A","No","Yes"))</f>
        <v/>
      </c>
      <c r="F211" s="64" t="str">
        <f>IF(INDEX('Disrupt-DIH'!$B$8:$B$22,MATCH($B211,'Disrupt-DIH'!$A$8:$A$22,0))="","",IF(INDEX('Disrupt-DIH'!E$8:E$22,MATCH($B211,'Disrupt-DIH'!$A$8:$A$22,0))="N/A","No","Yes"))</f>
        <v/>
      </c>
      <c r="G211" s="64" t="str">
        <f>IF(INDEX('Disrupt-DIH'!$B$8:$B$22,MATCH($B211,'Disrupt-DIH'!$A$8:$A$22,0))="","",IF(INDEX('Disrupt-DIH'!F$8:F$22,MATCH($B211,'Disrupt-DIH'!$A$8:$A$22,0))="N/A","No","Yes"))</f>
        <v/>
      </c>
      <c r="H211" s="64" t="str">
        <f t="shared" si="9"/>
        <v/>
      </c>
      <c r="I211" s="50">
        <v>4</v>
      </c>
      <c r="J211" s="52" t="str">
        <f>IF(INDEX('Detail-SR'!$B$8:$B$27,MATCH(I211,'Detail-SR'!$A$8:$A$27,0))="","",IF(INDEX('Detail-SR'!$E$8:$E$27,MATCH(I211,'Detail-SR'!$A$8:$A$27,0))=H211,INDEX('Detail-SR'!$B$8:$B$27,MATCH(I211,'Detail-SR'!$A$8:$A$27,0)),""))</f>
        <v/>
      </c>
      <c r="K211" s="33"/>
      <c r="L211" s="50">
        <f t="shared" si="10"/>
        <v>0</v>
      </c>
      <c r="M211" s="50" t="str">
        <f t="shared" si="11"/>
        <v>D4b</v>
      </c>
    </row>
    <row r="212" spans="1:13" x14ac:dyDescent="0.25">
      <c r="A212" s="50">
        <v>205</v>
      </c>
      <c r="B212" s="50" t="s">
        <v>227</v>
      </c>
      <c r="C212" s="52" t="str">
        <f>IF(H212="","",IF(INDEX('Disrupt-DIH'!$B$8:$B$22,MATCH(B212,'Disrupt-DIH'!$A$8:$A$22,0))="","",INDEX('Disrupt-DIH'!$B$8:$B$22,MATCH(B212,'Disrupt-DIH'!$A$8:$A$22,0))))</f>
        <v/>
      </c>
      <c r="D212" s="64" t="s">
        <v>49</v>
      </c>
      <c r="E212" s="64" t="str">
        <f>IF(INDEX('Disrupt-DIH'!$B$8:$B$22,MATCH($B212,'Disrupt-DIH'!$A$8:$A$22,0))="","",IF(INDEX('Disrupt-DIH'!D$8:D$22,MATCH($B212,'Disrupt-DIH'!$A$8:$A$22,0))="N/A","No","Yes"))</f>
        <v/>
      </c>
      <c r="F212" s="64" t="str">
        <f>IF(INDEX('Disrupt-DIH'!$B$8:$B$22,MATCH($B212,'Disrupt-DIH'!$A$8:$A$22,0))="","",IF(INDEX('Disrupt-DIH'!E$8:E$22,MATCH($B212,'Disrupt-DIH'!$A$8:$A$22,0))="N/A","No","Yes"))</f>
        <v/>
      </c>
      <c r="G212" s="64" t="str">
        <f>IF(INDEX('Disrupt-DIH'!$B$8:$B$22,MATCH($B212,'Disrupt-DIH'!$A$8:$A$22,0))="","",IF(INDEX('Disrupt-DIH'!F$8:F$22,MATCH($B212,'Disrupt-DIH'!$A$8:$A$22,0))="N/A","No","Yes"))</f>
        <v/>
      </c>
      <c r="H212" s="64" t="str">
        <f t="shared" si="9"/>
        <v/>
      </c>
      <c r="I212" s="50">
        <v>5</v>
      </c>
      <c r="J212" s="52" t="str">
        <f>IF(INDEX('Detail-SR'!$B$8:$B$27,MATCH(I212,'Detail-SR'!$A$8:$A$27,0))="","",IF(INDEX('Detail-SR'!$E$8:$E$27,MATCH(I212,'Detail-SR'!$A$8:$A$27,0))=H212,INDEX('Detail-SR'!$B$8:$B$27,MATCH(I212,'Detail-SR'!$A$8:$A$27,0)),""))</f>
        <v/>
      </c>
      <c r="K212" s="33"/>
      <c r="L212" s="50">
        <f t="shared" si="10"/>
        <v>0</v>
      </c>
      <c r="M212" s="50" t="str">
        <f t="shared" si="11"/>
        <v>D4b</v>
      </c>
    </row>
    <row r="213" spans="1:13" x14ac:dyDescent="0.25">
      <c r="A213" s="50">
        <v>206</v>
      </c>
      <c r="B213" s="50" t="s">
        <v>227</v>
      </c>
      <c r="C213" s="52" t="str">
        <f>IF(H213="","",IF(INDEX('Disrupt-DIH'!$B$8:$B$22,MATCH(B213,'Disrupt-DIH'!$A$8:$A$22,0))="","",INDEX('Disrupt-DIH'!$B$8:$B$22,MATCH(B213,'Disrupt-DIH'!$A$8:$A$22,0))))</f>
        <v/>
      </c>
      <c r="D213" s="64" t="s">
        <v>49</v>
      </c>
      <c r="E213" s="64" t="str">
        <f>IF(INDEX('Disrupt-DIH'!$B$8:$B$22,MATCH($B213,'Disrupt-DIH'!$A$8:$A$22,0))="","",IF(INDEX('Disrupt-DIH'!D$8:D$22,MATCH($B213,'Disrupt-DIH'!$A$8:$A$22,0))="N/A","No","Yes"))</f>
        <v/>
      </c>
      <c r="F213" s="64" t="str">
        <f>IF(INDEX('Disrupt-DIH'!$B$8:$B$22,MATCH($B213,'Disrupt-DIH'!$A$8:$A$22,0))="","",IF(INDEX('Disrupt-DIH'!E$8:E$22,MATCH($B213,'Disrupt-DIH'!$A$8:$A$22,0))="N/A","No","Yes"))</f>
        <v/>
      </c>
      <c r="G213" s="64" t="str">
        <f>IF(INDEX('Disrupt-DIH'!$B$8:$B$22,MATCH($B213,'Disrupt-DIH'!$A$8:$A$22,0))="","",IF(INDEX('Disrupt-DIH'!F$8:F$22,MATCH($B213,'Disrupt-DIH'!$A$8:$A$22,0))="N/A","No","Yes"))</f>
        <v/>
      </c>
      <c r="H213" s="64" t="str">
        <f t="shared" si="9"/>
        <v/>
      </c>
      <c r="I213" s="50">
        <v>6</v>
      </c>
      <c r="J213" s="52" t="str">
        <f>IF(INDEX('Detail-SR'!$B$8:$B$27,MATCH(I213,'Detail-SR'!$A$8:$A$27,0))="","",IF(INDEX('Detail-SR'!$E$8:$E$27,MATCH(I213,'Detail-SR'!$A$8:$A$27,0))=H213,INDEX('Detail-SR'!$B$8:$B$27,MATCH(I213,'Detail-SR'!$A$8:$A$27,0)),""))</f>
        <v/>
      </c>
      <c r="K213" s="33"/>
      <c r="L213" s="50">
        <f t="shared" si="10"/>
        <v>0</v>
      </c>
      <c r="M213" s="50" t="str">
        <f t="shared" si="11"/>
        <v>D4b</v>
      </c>
    </row>
    <row r="214" spans="1:13" x14ac:dyDescent="0.25">
      <c r="A214" s="50">
        <v>207</v>
      </c>
      <c r="B214" s="50" t="s">
        <v>227</v>
      </c>
      <c r="C214" s="52" t="str">
        <f>IF(H214="","",IF(INDEX('Disrupt-DIH'!$B$8:$B$22,MATCH(B214,'Disrupt-DIH'!$A$8:$A$22,0))="","",INDEX('Disrupt-DIH'!$B$8:$B$22,MATCH(B214,'Disrupt-DIH'!$A$8:$A$22,0))))</f>
        <v/>
      </c>
      <c r="D214" s="64" t="s">
        <v>49</v>
      </c>
      <c r="E214" s="64" t="str">
        <f>IF(INDEX('Disrupt-DIH'!$B$8:$B$22,MATCH($B214,'Disrupt-DIH'!$A$8:$A$22,0))="","",IF(INDEX('Disrupt-DIH'!D$8:D$22,MATCH($B214,'Disrupt-DIH'!$A$8:$A$22,0))="N/A","No","Yes"))</f>
        <v/>
      </c>
      <c r="F214" s="64" t="str">
        <f>IF(INDEX('Disrupt-DIH'!$B$8:$B$22,MATCH($B214,'Disrupt-DIH'!$A$8:$A$22,0))="","",IF(INDEX('Disrupt-DIH'!E$8:E$22,MATCH($B214,'Disrupt-DIH'!$A$8:$A$22,0))="N/A","No","Yes"))</f>
        <v/>
      </c>
      <c r="G214" s="64" t="str">
        <f>IF(INDEX('Disrupt-DIH'!$B$8:$B$22,MATCH($B214,'Disrupt-DIH'!$A$8:$A$22,0))="","",IF(INDEX('Disrupt-DIH'!F$8:F$22,MATCH($B214,'Disrupt-DIH'!$A$8:$A$22,0))="N/A","No","Yes"))</f>
        <v/>
      </c>
      <c r="H214" s="64" t="str">
        <f t="shared" si="9"/>
        <v/>
      </c>
      <c r="I214" s="50">
        <v>7</v>
      </c>
      <c r="J214" s="52" t="str">
        <f>IF(INDEX('Detail-SR'!$B$8:$B$27,MATCH(I214,'Detail-SR'!$A$8:$A$27,0))="","",IF(INDEX('Detail-SR'!$E$8:$E$27,MATCH(I214,'Detail-SR'!$A$8:$A$27,0))=H214,INDEX('Detail-SR'!$B$8:$B$27,MATCH(I214,'Detail-SR'!$A$8:$A$27,0)),""))</f>
        <v/>
      </c>
      <c r="K214" s="33"/>
      <c r="L214" s="50">
        <f t="shared" si="10"/>
        <v>0</v>
      </c>
      <c r="M214" s="50" t="str">
        <f t="shared" si="11"/>
        <v>D4b</v>
      </c>
    </row>
    <row r="215" spans="1:13" x14ac:dyDescent="0.25">
      <c r="A215" s="50">
        <v>208</v>
      </c>
      <c r="B215" s="50" t="s">
        <v>227</v>
      </c>
      <c r="C215" s="52" t="str">
        <f>IF(H215="","",IF(INDEX('Disrupt-DIH'!$B$8:$B$22,MATCH(B215,'Disrupt-DIH'!$A$8:$A$22,0))="","",INDEX('Disrupt-DIH'!$B$8:$B$22,MATCH(B215,'Disrupt-DIH'!$A$8:$A$22,0))))</f>
        <v/>
      </c>
      <c r="D215" s="64" t="s">
        <v>49</v>
      </c>
      <c r="E215" s="64" t="str">
        <f>IF(INDEX('Disrupt-DIH'!$B$8:$B$22,MATCH($B215,'Disrupt-DIH'!$A$8:$A$22,0))="","",IF(INDEX('Disrupt-DIH'!D$8:D$22,MATCH($B215,'Disrupt-DIH'!$A$8:$A$22,0))="N/A","No","Yes"))</f>
        <v/>
      </c>
      <c r="F215" s="64" t="str">
        <f>IF(INDEX('Disrupt-DIH'!$B$8:$B$22,MATCH($B215,'Disrupt-DIH'!$A$8:$A$22,0))="","",IF(INDEX('Disrupt-DIH'!E$8:E$22,MATCH($B215,'Disrupt-DIH'!$A$8:$A$22,0))="N/A","No","Yes"))</f>
        <v/>
      </c>
      <c r="G215" s="64" t="str">
        <f>IF(INDEX('Disrupt-DIH'!$B$8:$B$22,MATCH($B215,'Disrupt-DIH'!$A$8:$A$22,0))="","",IF(INDEX('Disrupt-DIH'!F$8:F$22,MATCH($B215,'Disrupt-DIH'!$A$8:$A$22,0))="N/A","No","Yes"))</f>
        <v/>
      </c>
      <c r="H215" s="64" t="str">
        <f t="shared" si="9"/>
        <v/>
      </c>
      <c r="I215" s="50">
        <v>8</v>
      </c>
      <c r="J215" s="52" t="str">
        <f>IF(INDEX('Detail-SR'!$B$8:$B$27,MATCH(I215,'Detail-SR'!$A$8:$A$27,0))="","",IF(INDEX('Detail-SR'!$E$8:$E$27,MATCH(I215,'Detail-SR'!$A$8:$A$27,0))=H215,INDEX('Detail-SR'!$B$8:$B$27,MATCH(I215,'Detail-SR'!$A$8:$A$27,0)),""))</f>
        <v/>
      </c>
      <c r="K215" s="33"/>
      <c r="L215" s="50">
        <f t="shared" si="10"/>
        <v>0</v>
      </c>
      <c r="M215" s="50" t="str">
        <f t="shared" si="11"/>
        <v>D4b</v>
      </c>
    </row>
    <row r="216" spans="1:13" x14ac:dyDescent="0.25">
      <c r="A216" s="50">
        <v>209</v>
      </c>
      <c r="B216" s="50" t="s">
        <v>227</v>
      </c>
      <c r="C216" s="52" t="str">
        <f>IF(H216="","",IF(INDEX('Disrupt-DIH'!$B$8:$B$22,MATCH(B216,'Disrupt-DIH'!$A$8:$A$22,0))="","",INDEX('Disrupt-DIH'!$B$8:$B$22,MATCH(B216,'Disrupt-DIH'!$A$8:$A$22,0))))</f>
        <v/>
      </c>
      <c r="D216" s="64" t="s">
        <v>49</v>
      </c>
      <c r="E216" s="64" t="str">
        <f>IF(INDEX('Disrupt-DIH'!$B$8:$B$22,MATCH($B216,'Disrupt-DIH'!$A$8:$A$22,0))="","",IF(INDEX('Disrupt-DIH'!D$8:D$22,MATCH($B216,'Disrupt-DIH'!$A$8:$A$22,0))="N/A","No","Yes"))</f>
        <v/>
      </c>
      <c r="F216" s="64" t="str">
        <f>IF(INDEX('Disrupt-DIH'!$B$8:$B$22,MATCH($B216,'Disrupt-DIH'!$A$8:$A$22,0))="","",IF(INDEX('Disrupt-DIH'!E$8:E$22,MATCH($B216,'Disrupt-DIH'!$A$8:$A$22,0))="N/A","No","Yes"))</f>
        <v/>
      </c>
      <c r="G216" s="64" t="str">
        <f>IF(INDEX('Disrupt-DIH'!$B$8:$B$22,MATCH($B216,'Disrupt-DIH'!$A$8:$A$22,0))="","",IF(INDEX('Disrupt-DIH'!F$8:F$22,MATCH($B216,'Disrupt-DIH'!$A$8:$A$22,0))="N/A","No","Yes"))</f>
        <v/>
      </c>
      <c r="H216" s="64" t="str">
        <f t="shared" si="9"/>
        <v/>
      </c>
      <c r="I216" s="50">
        <v>9</v>
      </c>
      <c r="J216" s="52" t="str">
        <f>IF(INDEX('Detail-SR'!$B$8:$B$27,MATCH(I216,'Detail-SR'!$A$8:$A$27,0))="","",IF(INDEX('Detail-SR'!$E$8:$E$27,MATCH(I216,'Detail-SR'!$A$8:$A$27,0))=H216,INDEX('Detail-SR'!$B$8:$B$27,MATCH(I216,'Detail-SR'!$A$8:$A$27,0)),""))</f>
        <v/>
      </c>
      <c r="K216" s="33"/>
      <c r="L216" s="50">
        <f t="shared" si="10"/>
        <v>0</v>
      </c>
      <c r="M216" s="50" t="str">
        <f t="shared" si="11"/>
        <v>D4b</v>
      </c>
    </row>
    <row r="217" spans="1:13" x14ac:dyDescent="0.25">
      <c r="A217" s="50">
        <v>210</v>
      </c>
      <c r="B217" s="50" t="s">
        <v>227</v>
      </c>
      <c r="C217" s="52" t="str">
        <f>IF(H217="","",IF(INDEX('Disrupt-DIH'!$B$8:$B$22,MATCH(B217,'Disrupt-DIH'!$A$8:$A$22,0))="","",INDEX('Disrupt-DIH'!$B$8:$B$22,MATCH(B217,'Disrupt-DIH'!$A$8:$A$22,0))))</f>
        <v/>
      </c>
      <c r="D217" s="64" t="s">
        <v>49</v>
      </c>
      <c r="E217" s="64" t="str">
        <f>IF(INDEX('Disrupt-DIH'!$B$8:$B$22,MATCH($B217,'Disrupt-DIH'!$A$8:$A$22,0))="","",IF(INDEX('Disrupt-DIH'!D$8:D$22,MATCH($B217,'Disrupt-DIH'!$A$8:$A$22,0))="N/A","No","Yes"))</f>
        <v/>
      </c>
      <c r="F217" s="64" t="str">
        <f>IF(INDEX('Disrupt-DIH'!$B$8:$B$22,MATCH($B217,'Disrupt-DIH'!$A$8:$A$22,0))="","",IF(INDEX('Disrupt-DIH'!E$8:E$22,MATCH($B217,'Disrupt-DIH'!$A$8:$A$22,0))="N/A","No","Yes"))</f>
        <v/>
      </c>
      <c r="G217" s="64" t="str">
        <f>IF(INDEX('Disrupt-DIH'!$B$8:$B$22,MATCH($B217,'Disrupt-DIH'!$A$8:$A$22,0))="","",IF(INDEX('Disrupt-DIH'!F$8:F$22,MATCH($B217,'Disrupt-DIH'!$A$8:$A$22,0))="N/A","No","Yes"))</f>
        <v/>
      </c>
      <c r="H217" s="64" t="str">
        <f t="shared" si="9"/>
        <v/>
      </c>
      <c r="I217" s="50">
        <v>10</v>
      </c>
      <c r="J217" s="52" t="str">
        <f>IF(INDEX('Detail-SR'!$B$8:$B$27,MATCH(I217,'Detail-SR'!$A$8:$A$27,0))="","",IF(INDEX('Detail-SR'!$E$8:$E$27,MATCH(I217,'Detail-SR'!$A$8:$A$27,0))=H217,INDEX('Detail-SR'!$B$8:$B$27,MATCH(I217,'Detail-SR'!$A$8:$A$27,0)),""))</f>
        <v/>
      </c>
      <c r="K217" s="33"/>
      <c r="L217" s="50">
        <f t="shared" si="10"/>
        <v>0</v>
      </c>
      <c r="M217" s="50" t="str">
        <f t="shared" si="11"/>
        <v>D4b</v>
      </c>
    </row>
    <row r="218" spans="1:13" x14ac:dyDescent="0.25">
      <c r="A218" s="50">
        <v>211</v>
      </c>
      <c r="B218" s="50" t="s">
        <v>227</v>
      </c>
      <c r="C218" s="52" t="str">
        <f>IF(H218="","",IF(INDEX('Disrupt-DIH'!$B$8:$B$22,MATCH(B218,'Disrupt-DIH'!$A$8:$A$22,0))="","",INDEX('Disrupt-DIH'!$B$8:$B$22,MATCH(B218,'Disrupt-DIH'!$A$8:$A$22,0))))</f>
        <v/>
      </c>
      <c r="D218" s="64" t="s">
        <v>49</v>
      </c>
      <c r="E218" s="64" t="str">
        <f>IF(INDEX('Disrupt-DIH'!$B$8:$B$22,MATCH($B218,'Disrupt-DIH'!$A$8:$A$22,0))="","",IF(INDEX('Disrupt-DIH'!D$8:D$22,MATCH($B218,'Disrupt-DIH'!$A$8:$A$22,0))="N/A","No","Yes"))</f>
        <v/>
      </c>
      <c r="F218" s="64" t="str">
        <f>IF(INDEX('Disrupt-DIH'!$B$8:$B$22,MATCH($B218,'Disrupt-DIH'!$A$8:$A$22,0))="","",IF(INDEX('Disrupt-DIH'!E$8:E$22,MATCH($B218,'Disrupt-DIH'!$A$8:$A$22,0))="N/A","No","Yes"))</f>
        <v/>
      </c>
      <c r="G218" s="64" t="str">
        <f>IF(INDEX('Disrupt-DIH'!$B$8:$B$22,MATCH($B218,'Disrupt-DIH'!$A$8:$A$22,0))="","",IF(INDEX('Disrupt-DIH'!F$8:F$22,MATCH($B218,'Disrupt-DIH'!$A$8:$A$22,0))="N/A","No","Yes"))</f>
        <v/>
      </c>
      <c r="H218" s="64" t="str">
        <f t="shared" si="9"/>
        <v/>
      </c>
      <c r="I218" s="50">
        <v>11</v>
      </c>
      <c r="J218" s="52" t="str">
        <f>IF(INDEX('Detail-SR'!$B$8:$B$27,MATCH(I218,'Detail-SR'!$A$8:$A$27,0))="","",IF(INDEX('Detail-SR'!$E$8:$E$27,MATCH(I218,'Detail-SR'!$A$8:$A$27,0))=H218,INDEX('Detail-SR'!$B$8:$B$27,MATCH(I218,'Detail-SR'!$A$8:$A$27,0)),""))</f>
        <v/>
      </c>
      <c r="K218" s="33"/>
      <c r="L218" s="50">
        <f t="shared" si="10"/>
        <v>0</v>
      </c>
      <c r="M218" s="50" t="str">
        <f t="shared" si="11"/>
        <v>D4b</v>
      </c>
    </row>
    <row r="219" spans="1:13" x14ac:dyDescent="0.25">
      <c r="A219" s="50">
        <v>212</v>
      </c>
      <c r="B219" s="50" t="s">
        <v>227</v>
      </c>
      <c r="C219" s="52" t="str">
        <f>IF(H219="","",IF(INDEX('Disrupt-DIH'!$B$8:$B$22,MATCH(B219,'Disrupt-DIH'!$A$8:$A$22,0))="","",INDEX('Disrupt-DIH'!$B$8:$B$22,MATCH(B219,'Disrupt-DIH'!$A$8:$A$22,0))))</f>
        <v/>
      </c>
      <c r="D219" s="64" t="s">
        <v>49</v>
      </c>
      <c r="E219" s="64" t="str">
        <f>IF(INDEX('Disrupt-DIH'!$B$8:$B$22,MATCH($B219,'Disrupt-DIH'!$A$8:$A$22,0))="","",IF(INDEX('Disrupt-DIH'!D$8:D$22,MATCH($B219,'Disrupt-DIH'!$A$8:$A$22,0))="N/A","No","Yes"))</f>
        <v/>
      </c>
      <c r="F219" s="64" t="str">
        <f>IF(INDEX('Disrupt-DIH'!$B$8:$B$22,MATCH($B219,'Disrupt-DIH'!$A$8:$A$22,0))="","",IF(INDEX('Disrupt-DIH'!E$8:E$22,MATCH($B219,'Disrupt-DIH'!$A$8:$A$22,0))="N/A","No","Yes"))</f>
        <v/>
      </c>
      <c r="G219" s="64" t="str">
        <f>IF(INDEX('Disrupt-DIH'!$B$8:$B$22,MATCH($B219,'Disrupt-DIH'!$A$8:$A$22,0))="","",IF(INDEX('Disrupt-DIH'!F$8:F$22,MATCH($B219,'Disrupt-DIH'!$A$8:$A$22,0))="N/A","No","Yes"))</f>
        <v/>
      </c>
      <c r="H219" s="64" t="str">
        <f t="shared" si="9"/>
        <v/>
      </c>
      <c r="I219" s="50">
        <v>12</v>
      </c>
      <c r="J219" s="52" t="str">
        <f>IF(INDEX('Detail-SR'!$B$8:$B$27,MATCH(I219,'Detail-SR'!$A$8:$A$27,0))="","",IF(INDEX('Detail-SR'!$E$8:$E$27,MATCH(I219,'Detail-SR'!$A$8:$A$27,0))=H219,INDEX('Detail-SR'!$B$8:$B$27,MATCH(I219,'Detail-SR'!$A$8:$A$27,0)),""))</f>
        <v/>
      </c>
      <c r="K219" s="33"/>
      <c r="L219" s="50">
        <f t="shared" si="10"/>
        <v>0</v>
      </c>
      <c r="M219" s="50" t="str">
        <f t="shared" si="11"/>
        <v>D4b</v>
      </c>
    </row>
    <row r="220" spans="1:13" x14ac:dyDescent="0.25">
      <c r="A220" s="50">
        <v>213</v>
      </c>
      <c r="B220" s="50" t="s">
        <v>227</v>
      </c>
      <c r="C220" s="52" t="str">
        <f>IF(H220="","",IF(INDEX('Disrupt-DIH'!$B$8:$B$22,MATCH(B220,'Disrupt-DIH'!$A$8:$A$22,0))="","",INDEX('Disrupt-DIH'!$B$8:$B$22,MATCH(B220,'Disrupt-DIH'!$A$8:$A$22,0))))</f>
        <v/>
      </c>
      <c r="D220" s="64" t="s">
        <v>49</v>
      </c>
      <c r="E220" s="64" t="str">
        <f>IF(INDEX('Disrupt-DIH'!$B$8:$B$22,MATCH($B220,'Disrupt-DIH'!$A$8:$A$22,0))="","",IF(INDEX('Disrupt-DIH'!D$8:D$22,MATCH($B220,'Disrupt-DIH'!$A$8:$A$22,0))="N/A","No","Yes"))</f>
        <v/>
      </c>
      <c r="F220" s="64" t="str">
        <f>IF(INDEX('Disrupt-DIH'!$B$8:$B$22,MATCH($B220,'Disrupt-DIH'!$A$8:$A$22,0))="","",IF(INDEX('Disrupt-DIH'!E$8:E$22,MATCH($B220,'Disrupt-DIH'!$A$8:$A$22,0))="N/A","No","Yes"))</f>
        <v/>
      </c>
      <c r="G220" s="64" t="str">
        <f>IF(INDEX('Disrupt-DIH'!$B$8:$B$22,MATCH($B220,'Disrupt-DIH'!$A$8:$A$22,0))="","",IF(INDEX('Disrupt-DIH'!F$8:F$22,MATCH($B220,'Disrupt-DIH'!$A$8:$A$22,0))="N/A","No","Yes"))</f>
        <v/>
      </c>
      <c r="H220" s="64" t="str">
        <f t="shared" si="9"/>
        <v/>
      </c>
      <c r="I220" s="50">
        <v>13</v>
      </c>
      <c r="J220" s="52" t="str">
        <f>IF(INDEX('Detail-SR'!$B$8:$B$27,MATCH(I220,'Detail-SR'!$A$8:$A$27,0))="","",IF(INDEX('Detail-SR'!$E$8:$E$27,MATCH(I220,'Detail-SR'!$A$8:$A$27,0))=H220,INDEX('Detail-SR'!$B$8:$B$27,MATCH(I220,'Detail-SR'!$A$8:$A$27,0)),""))</f>
        <v/>
      </c>
      <c r="K220" s="33"/>
      <c r="L220" s="50">
        <f t="shared" si="10"/>
        <v>0</v>
      </c>
      <c r="M220" s="50" t="str">
        <f t="shared" si="11"/>
        <v>D4b</v>
      </c>
    </row>
    <row r="221" spans="1:13" x14ac:dyDescent="0.25">
      <c r="A221" s="50">
        <v>214</v>
      </c>
      <c r="B221" s="50" t="s">
        <v>227</v>
      </c>
      <c r="C221" s="52" t="str">
        <f>IF(H221="","",IF(INDEX('Disrupt-DIH'!$B$8:$B$22,MATCH(B221,'Disrupt-DIH'!$A$8:$A$22,0))="","",INDEX('Disrupt-DIH'!$B$8:$B$22,MATCH(B221,'Disrupt-DIH'!$A$8:$A$22,0))))</f>
        <v/>
      </c>
      <c r="D221" s="64" t="s">
        <v>49</v>
      </c>
      <c r="E221" s="64" t="str">
        <f>IF(INDEX('Disrupt-DIH'!$B$8:$B$22,MATCH($B221,'Disrupt-DIH'!$A$8:$A$22,0))="","",IF(INDEX('Disrupt-DIH'!D$8:D$22,MATCH($B221,'Disrupt-DIH'!$A$8:$A$22,0))="N/A","No","Yes"))</f>
        <v/>
      </c>
      <c r="F221" s="64" t="str">
        <f>IF(INDEX('Disrupt-DIH'!$B$8:$B$22,MATCH($B221,'Disrupt-DIH'!$A$8:$A$22,0))="","",IF(INDEX('Disrupt-DIH'!E$8:E$22,MATCH($B221,'Disrupt-DIH'!$A$8:$A$22,0))="N/A","No","Yes"))</f>
        <v/>
      </c>
      <c r="G221" s="64" t="str">
        <f>IF(INDEX('Disrupt-DIH'!$B$8:$B$22,MATCH($B221,'Disrupt-DIH'!$A$8:$A$22,0))="","",IF(INDEX('Disrupt-DIH'!F$8:F$22,MATCH($B221,'Disrupt-DIH'!$A$8:$A$22,0))="N/A","No","Yes"))</f>
        <v/>
      </c>
      <c r="H221" s="64" t="str">
        <f t="shared" si="9"/>
        <v/>
      </c>
      <c r="I221" s="50">
        <v>14</v>
      </c>
      <c r="J221" s="52" t="str">
        <f>IF(INDEX('Detail-SR'!$B$8:$B$27,MATCH(I221,'Detail-SR'!$A$8:$A$27,0))="","",IF(INDEX('Detail-SR'!$E$8:$E$27,MATCH(I221,'Detail-SR'!$A$8:$A$27,0))=H221,INDEX('Detail-SR'!$B$8:$B$27,MATCH(I221,'Detail-SR'!$A$8:$A$27,0)),""))</f>
        <v/>
      </c>
      <c r="K221" s="33"/>
      <c r="L221" s="50">
        <f t="shared" si="10"/>
        <v>0</v>
      </c>
      <c r="M221" s="50" t="str">
        <f t="shared" si="11"/>
        <v>D4b</v>
      </c>
    </row>
    <row r="222" spans="1:13" x14ac:dyDescent="0.25">
      <c r="A222" s="50">
        <v>215</v>
      </c>
      <c r="B222" s="50" t="s">
        <v>227</v>
      </c>
      <c r="C222" s="52" t="str">
        <f>IF(H222="","",IF(INDEX('Disrupt-DIH'!$B$8:$B$22,MATCH(B222,'Disrupt-DIH'!$A$8:$A$22,0))="","",INDEX('Disrupt-DIH'!$B$8:$B$22,MATCH(B222,'Disrupt-DIH'!$A$8:$A$22,0))))</f>
        <v/>
      </c>
      <c r="D222" s="64" t="s">
        <v>49</v>
      </c>
      <c r="E222" s="64" t="str">
        <f>IF(INDEX('Disrupt-DIH'!$B$8:$B$22,MATCH($B222,'Disrupt-DIH'!$A$8:$A$22,0))="","",IF(INDEX('Disrupt-DIH'!D$8:D$22,MATCH($B222,'Disrupt-DIH'!$A$8:$A$22,0))="N/A","No","Yes"))</f>
        <v/>
      </c>
      <c r="F222" s="64" t="str">
        <f>IF(INDEX('Disrupt-DIH'!$B$8:$B$22,MATCH($B222,'Disrupt-DIH'!$A$8:$A$22,0))="","",IF(INDEX('Disrupt-DIH'!E$8:E$22,MATCH($B222,'Disrupt-DIH'!$A$8:$A$22,0))="N/A","No","Yes"))</f>
        <v/>
      </c>
      <c r="G222" s="64" t="str">
        <f>IF(INDEX('Disrupt-DIH'!$B$8:$B$22,MATCH($B222,'Disrupt-DIH'!$A$8:$A$22,0))="","",IF(INDEX('Disrupt-DIH'!F$8:F$22,MATCH($B222,'Disrupt-DIH'!$A$8:$A$22,0))="N/A","No","Yes"))</f>
        <v/>
      </c>
      <c r="H222" s="64" t="str">
        <f t="shared" si="9"/>
        <v/>
      </c>
      <c r="I222" s="50">
        <v>15</v>
      </c>
      <c r="J222" s="52" t="str">
        <f>IF(INDEX('Detail-SR'!$B$8:$B$27,MATCH(I222,'Detail-SR'!$A$8:$A$27,0))="","",IF(INDEX('Detail-SR'!$E$8:$E$27,MATCH(I222,'Detail-SR'!$A$8:$A$27,0))=H222,INDEX('Detail-SR'!$B$8:$B$27,MATCH(I222,'Detail-SR'!$A$8:$A$27,0)),""))</f>
        <v/>
      </c>
      <c r="K222" s="33"/>
      <c r="L222" s="50">
        <f t="shared" si="10"/>
        <v>0</v>
      </c>
      <c r="M222" s="50" t="str">
        <f t="shared" si="11"/>
        <v>D4b</v>
      </c>
    </row>
    <row r="223" spans="1:13" x14ac:dyDescent="0.25">
      <c r="A223" s="50">
        <v>216</v>
      </c>
      <c r="B223" s="50" t="s">
        <v>227</v>
      </c>
      <c r="C223" s="52" t="str">
        <f>IF(H223="","",IF(INDEX('Disrupt-DIH'!$B$8:$B$22,MATCH(B223,'Disrupt-DIH'!$A$8:$A$22,0))="","",INDEX('Disrupt-DIH'!$B$8:$B$22,MATCH(B223,'Disrupt-DIH'!$A$8:$A$22,0))))</f>
        <v/>
      </c>
      <c r="D223" s="64" t="s">
        <v>49</v>
      </c>
      <c r="E223" s="64" t="str">
        <f>IF(INDEX('Disrupt-DIH'!$B$8:$B$22,MATCH($B223,'Disrupt-DIH'!$A$8:$A$22,0))="","",IF(INDEX('Disrupt-DIH'!D$8:D$22,MATCH($B223,'Disrupt-DIH'!$A$8:$A$22,0))="N/A","No","Yes"))</f>
        <v/>
      </c>
      <c r="F223" s="64" t="str">
        <f>IF(INDEX('Disrupt-DIH'!$B$8:$B$22,MATCH($B223,'Disrupt-DIH'!$A$8:$A$22,0))="","",IF(INDEX('Disrupt-DIH'!E$8:E$22,MATCH($B223,'Disrupt-DIH'!$A$8:$A$22,0))="N/A","No","Yes"))</f>
        <v/>
      </c>
      <c r="G223" s="64" t="str">
        <f>IF(INDEX('Disrupt-DIH'!$B$8:$B$22,MATCH($B223,'Disrupt-DIH'!$A$8:$A$22,0))="","",IF(INDEX('Disrupt-DIH'!F$8:F$22,MATCH($B223,'Disrupt-DIH'!$A$8:$A$22,0))="N/A","No","Yes"))</f>
        <v/>
      </c>
      <c r="H223" s="64" t="str">
        <f t="shared" si="9"/>
        <v/>
      </c>
      <c r="I223" s="50">
        <v>16</v>
      </c>
      <c r="J223" s="52" t="str">
        <f>IF(INDEX('Detail-SR'!$B$8:$B$27,MATCH(I223,'Detail-SR'!$A$8:$A$27,0))="","",IF(INDEX('Detail-SR'!$E$8:$E$27,MATCH(I223,'Detail-SR'!$A$8:$A$27,0))=H223,INDEX('Detail-SR'!$B$8:$B$27,MATCH(I223,'Detail-SR'!$A$8:$A$27,0)),""))</f>
        <v/>
      </c>
      <c r="K223" s="33"/>
      <c r="L223" s="50">
        <f t="shared" si="10"/>
        <v>0</v>
      </c>
      <c r="M223" s="50" t="str">
        <f t="shared" si="11"/>
        <v>D4b</v>
      </c>
    </row>
    <row r="224" spans="1:13" x14ac:dyDescent="0.25">
      <c r="A224" s="50">
        <v>217</v>
      </c>
      <c r="B224" s="50" t="s">
        <v>227</v>
      </c>
      <c r="C224" s="52" t="str">
        <f>IF(H224="","",IF(INDEX('Disrupt-DIH'!$B$8:$B$22,MATCH(B224,'Disrupt-DIH'!$A$8:$A$22,0))="","",INDEX('Disrupt-DIH'!$B$8:$B$22,MATCH(B224,'Disrupt-DIH'!$A$8:$A$22,0))))</f>
        <v/>
      </c>
      <c r="D224" s="64" t="s">
        <v>49</v>
      </c>
      <c r="E224" s="64" t="str">
        <f>IF(INDEX('Disrupt-DIH'!$B$8:$B$22,MATCH($B224,'Disrupt-DIH'!$A$8:$A$22,0))="","",IF(INDEX('Disrupt-DIH'!D$8:D$22,MATCH($B224,'Disrupt-DIH'!$A$8:$A$22,0))="N/A","No","Yes"))</f>
        <v/>
      </c>
      <c r="F224" s="64" t="str">
        <f>IF(INDEX('Disrupt-DIH'!$B$8:$B$22,MATCH($B224,'Disrupt-DIH'!$A$8:$A$22,0))="","",IF(INDEX('Disrupt-DIH'!E$8:E$22,MATCH($B224,'Disrupt-DIH'!$A$8:$A$22,0))="N/A","No","Yes"))</f>
        <v/>
      </c>
      <c r="G224" s="64" t="str">
        <f>IF(INDEX('Disrupt-DIH'!$B$8:$B$22,MATCH($B224,'Disrupt-DIH'!$A$8:$A$22,0))="","",IF(INDEX('Disrupt-DIH'!F$8:F$22,MATCH($B224,'Disrupt-DIH'!$A$8:$A$22,0))="N/A","No","Yes"))</f>
        <v/>
      </c>
      <c r="H224" s="64" t="str">
        <f t="shared" si="9"/>
        <v/>
      </c>
      <c r="I224" s="50">
        <v>17</v>
      </c>
      <c r="J224" s="52" t="str">
        <f>IF(INDEX('Detail-SR'!$B$8:$B$27,MATCH(I224,'Detail-SR'!$A$8:$A$27,0))="","",IF(INDEX('Detail-SR'!$E$8:$E$27,MATCH(I224,'Detail-SR'!$A$8:$A$27,0))=H224,INDEX('Detail-SR'!$B$8:$B$27,MATCH(I224,'Detail-SR'!$A$8:$A$27,0)),""))</f>
        <v/>
      </c>
      <c r="K224" s="33"/>
      <c r="L224" s="50">
        <f t="shared" si="10"/>
        <v>0</v>
      </c>
      <c r="M224" s="50" t="str">
        <f t="shared" si="11"/>
        <v>D4b</v>
      </c>
    </row>
    <row r="225" spans="1:13" x14ac:dyDescent="0.25">
      <c r="A225" s="50">
        <v>218</v>
      </c>
      <c r="B225" s="50" t="s">
        <v>227</v>
      </c>
      <c r="C225" s="52" t="str">
        <f>IF(H225="","",IF(INDEX('Disrupt-DIH'!$B$8:$B$22,MATCH(B225,'Disrupt-DIH'!$A$8:$A$22,0))="","",INDEX('Disrupt-DIH'!$B$8:$B$22,MATCH(B225,'Disrupt-DIH'!$A$8:$A$22,0))))</f>
        <v/>
      </c>
      <c r="D225" s="64" t="s">
        <v>49</v>
      </c>
      <c r="E225" s="64" t="str">
        <f>IF(INDEX('Disrupt-DIH'!$B$8:$B$22,MATCH($B225,'Disrupt-DIH'!$A$8:$A$22,0))="","",IF(INDEX('Disrupt-DIH'!D$8:D$22,MATCH($B225,'Disrupt-DIH'!$A$8:$A$22,0))="N/A","No","Yes"))</f>
        <v/>
      </c>
      <c r="F225" s="64" t="str">
        <f>IF(INDEX('Disrupt-DIH'!$B$8:$B$22,MATCH($B225,'Disrupt-DIH'!$A$8:$A$22,0))="","",IF(INDEX('Disrupt-DIH'!E$8:E$22,MATCH($B225,'Disrupt-DIH'!$A$8:$A$22,0))="N/A","No","Yes"))</f>
        <v/>
      </c>
      <c r="G225" s="64" t="str">
        <f>IF(INDEX('Disrupt-DIH'!$B$8:$B$22,MATCH($B225,'Disrupt-DIH'!$A$8:$A$22,0))="","",IF(INDEX('Disrupt-DIH'!F$8:F$22,MATCH($B225,'Disrupt-DIH'!$A$8:$A$22,0))="N/A","No","Yes"))</f>
        <v/>
      </c>
      <c r="H225" s="64" t="str">
        <f t="shared" si="9"/>
        <v/>
      </c>
      <c r="I225" s="50">
        <v>18</v>
      </c>
      <c r="J225" s="52" t="str">
        <f>IF(INDEX('Detail-SR'!$B$8:$B$27,MATCH(I225,'Detail-SR'!$A$8:$A$27,0))="","",IF(INDEX('Detail-SR'!$E$8:$E$27,MATCH(I225,'Detail-SR'!$A$8:$A$27,0))=H225,INDEX('Detail-SR'!$B$8:$B$27,MATCH(I225,'Detail-SR'!$A$8:$A$27,0)),""))</f>
        <v/>
      </c>
      <c r="K225" s="33"/>
      <c r="L225" s="50">
        <f t="shared" si="10"/>
        <v>0</v>
      </c>
      <c r="M225" s="50" t="str">
        <f t="shared" si="11"/>
        <v>D4b</v>
      </c>
    </row>
    <row r="226" spans="1:13" x14ac:dyDescent="0.25">
      <c r="A226" s="50">
        <v>219</v>
      </c>
      <c r="B226" s="50" t="s">
        <v>227</v>
      </c>
      <c r="C226" s="52" t="str">
        <f>IF(H226="","",IF(INDEX('Disrupt-DIH'!$B$8:$B$22,MATCH(B226,'Disrupt-DIH'!$A$8:$A$22,0))="","",INDEX('Disrupt-DIH'!$B$8:$B$22,MATCH(B226,'Disrupt-DIH'!$A$8:$A$22,0))))</f>
        <v/>
      </c>
      <c r="D226" s="64" t="s">
        <v>49</v>
      </c>
      <c r="E226" s="64" t="str">
        <f>IF(INDEX('Disrupt-DIH'!$B$8:$B$22,MATCH($B226,'Disrupt-DIH'!$A$8:$A$22,0))="","",IF(INDEX('Disrupt-DIH'!D$8:D$22,MATCH($B226,'Disrupt-DIH'!$A$8:$A$22,0))="N/A","No","Yes"))</f>
        <v/>
      </c>
      <c r="F226" s="64" t="str">
        <f>IF(INDEX('Disrupt-DIH'!$B$8:$B$22,MATCH($B226,'Disrupt-DIH'!$A$8:$A$22,0))="","",IF(INDEX('Disrupt-DIH'!E$8:E$22,MATCH($B226,'Disrupt-DIH'!$A$8:$A$22,0))="N/A","No","Yes"))</f>
        <v/>
      </c>
      <c r="G226" s="64" t="str">
        <f>IF(INDEX('Disrupt-DIH'!$B$8:$B$22,MATCH($B226,'Disrupt-DIH'!$A$8:$A$22,0))="","",IF(INDEX('Disrupt-DIH'!F$8:F$22,MATCH($B226,'Disrupt-DIH'!$A$8:$A$22,0))="N/A","No","Yes"))</f>
        <v/>
      </c>
      <c r="H226" s="64" t="str">
        <f t="shared" si="9"/>
        <v/>
      </c>
      <c r="I226" s="50">
        <v>19</v>
      </c>
      <c r="J226" s="52" t="str">
        <f>IF(INDEX('Detail-SR'!$B$8:$B$27,MATCH(I226,'Detail-SR'!$A$8:$A$27,0))="","",IF(INDEX('Detail-SR'!$E$8:$E$27,MATCH(I226,'Detail-SR'!$A$8:$A$27,0))=H226,INDEX('Detail-SR'!$B$8:$B$27,MATCH(I226,'Detail-SR'!$A$8:$A$27,0)),""))</f>
        <v/>
      </c>
      <c r="K226" s="33"/>
      <c r="L226" s="50">
        <f t="shared" si="10"/>
        <v>0</v>
      </c>
      <c r="M226" s="50" t="str">
        <f t="shared" si="11"/>
        <v>D4b</v>
      </c>
    </row>
    <row r="227" spans="1:13" x14ac:dyDescent="0.25">
      <c r="A227" s="50">
        <v>220</v>
      </c>
      <c r="B227" s="50" t="s">
        <v>227</v>
      </c>
      <c r="C227" s="52" t="str">
        <f>IF(H227="","",IF(INDEX('Disrupt-DIH'!$B$8:$B$22,MATCH(B227,'Disrupt-DIH'!$A$8:$A$22,0))="","",INDEX('Disrupt-DIH'!$B$8:$B$22,MATCH(B227,'Disrupt-DIH'!$A$8:$A$22,0))))</f>
        <v/>
      </c>
      <c r="D227" s="64" t="s">
        <v>49</v>
      </c>
      <c r="E227" s="64" t="str">
        <f>IF(INDEX('Disrupt-DIH'!$B$8:$B$22,MATCH($B227,'Disrupt-DIH'!$A$8:$A$22,0))="","",IF(INDEX('Disrupt-DIH'!D$8:D$22,MATCH($B227,'Disrupt-DIH'!$A$8:$A$22,0))="N/A","No","Yes"))</f>
        <v/>
      </c>
      <c r="F227" s="64" t="str">
        <f>IF(INDEX('Disrupt-DIH'!$B$8:$B$22,MATCH($B227,'Disrupt-DIH'!$A$8:$A$22,0))="","",IF(INDEX('Disrupt-DIH'!E$8:E$22,MATCH($B227,'Disrupt-DIH'!$A$8:$A$22,0))="N/A","No","Yes"))</f>
        <v/>
      </c>
      <c r="G227" s="64" t="str">
        <f>IF(INDEX('Disrupt-DIH'!$B$8:$B$22,MATCH($B227,'Disrupt-DIH'!$A$8:$A$22,0))="","",IF(INDEX('Disrupt-DIH'!F$8:F$22,MATCH($B227,'Disrupt-DIH'!$A$8:$A$22,0))="N/A","No","Yes"))</f>
        <v/>
      </c>
      <c r="H227" s="64" t="str">
        <f t="shared" si="9"/>
        <v/>
      </c>
      <c r="I227" s="50">
        <v>20</v>
      </c>
      <c r="J227" s="52" t="str">
        <f>IF(INDEX('Detail-SR'!$B$8:$B$27,MATCH(I227,'Detail-SR'!$A$8:$A$27,0))="","",IF(INDEX('Detail-SR'!$E$8:$E$27,MATCH(I227,'Detail-SR'!$A$8:$A$27,0))=H227,INDEX('Detail-SR'!$B$8:$B$27,MATCH(I227,'Detail-SR'!$A$8:$A$27,0)),""))</f>
        <v/>
      </c>
      <c r="K227" s="33"/>
      <c r="L227" s="50">
        <f t="shared" si="10"/>
        <v>0</v>
      </c>
      <c r="M227" s="50" t="str">
        <f t="shared" si="11"/>
        <v>D4b</v>
      </c>
    </row>
    <row r="228" spans="1:13" x14ac:dyDescent="0.25">
      <c r="A228" s="50">
        <v>221</v>
      </c>
      <c r="B228" s="50" t="s">
        <v>227</v>
      </c>
      <c r="C228" s="52" t="str">
        <f>IF(H228="","",IF(INDEX('Disrupt-DIH'!$B$8:$B$22,MATCH(B228,'Disrupt-DIH'!$A$8:$A$22,0))="","",INDEX('Disrupt-DIH'!$B$8:$B$22,MATCH(B228,'Disrupt-DIH'!$A$8:$A$22,0))))</f>
        <v/>
      </c>
      <c r="D228" s="64" t="s">
        <v>38</v>
      </c>
      <c r="E228" s="64" t="str">
        <f>IF(INDEX('Disrupt-DIH'!$B$8:$B$22,MATCH($B228,'Disrupt-DIH'!$A$8:$A$22,0))="","",IF(INDEX('Disrupt-DIH'!D$8:D$22,MATCH($B228,'Disrupt-DIH'!$A$8:$A$22,0))="N/A","No","Yes"))</f>
        <v/>
      </c>
      <c r="F228" s="64" t="str">
        <f>IF(INDEX('Disrupt-DIH'!$B$8:$B$22,MATCH($B228,'Disrupt-DIH'!$A$8:$A$22,0))="","",IF(INDEX('Disrupt-DIH'!E$8:E$22,MATCH($B228,'Disrupt-DIH'!$A$8:$A$22,0))="N/A","No","Yes"))</f>
        <v/>
      </c>
      <c r="G228" s="64" t="str">
        <f>IF(INDEX('Disrupt-DIH'!$B$8:$B$22,MATCH($B228,'Disrupt-DIH'!$A$8:$A$22,0))="","",IF(INDEX('Disrupt-DIH'!F$8:F$22,MATCH($B228,'Disrupt-DIH'!$A$8:$A$22,0))="N/A","No","Yes"))</f>
        <v/>
      </c>
      <c r="H228" s="64" t="str">
        <f t="shared" si="9"/>
        <v/>
      </c>
      <c r="I228" s="50">
        <v>1</v>
      </c>
      <c r="J228" s="52" t="str">
        <f>IF(INDEX('Detail-SR'!$B$8:$B$27,MATCH(I228,'Detail-SR'!$A$8:$A$27,0))="","",IF(INDEX('Detail-SR'!$E$8:$E$27,MATCH(I228,'Detail-SR'!$A$8:$A$27,0))=H228,INDEX('Detail-SR'!$B$8:$B$27,MATCH(I228,'Detail-SR'!$A$8:$A$27,0)),""))</f>
        <v/>
      </c>
      <c r="K228" s="33"/>
      <c r="L228" s="50">
        <f t="shared" si="10"/>
        <v>0</v>
      </c>
      <c r="M228" s="50" t="str">
        <f t="shared" si="11"/>
        <v>D4c</v>
      </c>
    </row>
    <row r="229" spans="1:13" x14ac:dyDescent="0.25">
      <c r="A229" s="50">
        <v>222</v>
      </c>
      <c r="B229" s="50" t="s">
        <v>227</v>
      </c>
      <c r="C229" s="52" t="str">
        <f>IF(H229="","",IF(INDEX('Disrupt-DIH'!$B$8:$B$22,MATCH(B229,'Disrupt-DIH'!$A$8:$A$22,0))="","",INDEX('Disrupt-DIH'!$B$8:$B$22,MATCH(B229,'Disrupt-DIH'!$A$8:$A$22,0))))</f>
        <v/>
      </c>
      <c r="D229" s="64" t="s">
        <v>38</v>
      </c>
      <c r="E229" s="64" t="str">
        <f>IF(INDEX('Disrupt-DIH'!$B$8:$B$22,MATCH($B229,'Disrupt-DIH'!$A$8:$A$22,0))="","",IF(INDEX('Disrupt-DIH'!D$8:D$22,MATCH($B229,'Disrupt-DIH'!$A$8:$A$22,0))="N/A","No","Yes"))</f>
        <v/>
      </c>
      <c r="F229" s="64" t="str">
        <f>IF(INDEX('Disrupt-DIH'!$B$8:$B$22,MATCH($B229,'Disrupt-DIH'!$A$8:$A$22,0))="","",IF(INDEX('Disrupt-DIH'!E$8:E$22,MATCH($B229,'Disrupt-DIH'!$A$8:$A$22,0))="N/A","No","Yes"))</f>
        <v/>
      </c>
      <c r="G229" s="64" t="str">
        <f>IF(INDEX('Disrupt-DIH'!$B$8:$B$22,MATCH($B229,'Disrupt-DIH'!$A$8:$A$22,0))="","",IF(INDEX('Disrupt-DIH'!F$8:F$22,MATCH($B229,'Disrupt-DIH'!$A$8:$A$22,0))="N/A","No","Yes"))</f>
        <v/>
      </c>
      <c r="H229" s="64" t="str">
        <f t="shared" si="9"/>
        <v/>
      </c>
      <c r="I229" s="50">
        <v>2</v>
      </c>
      <c r="J229" s="52" t="str">
        <f>IF(INDEX('Detail-SR'!$B$8:$B$27,MATCH(I229,'Detail-SR'!$A$8:$A$27,0))="","",IF(INDEX('Detail-SR'!$E$8:$E$27,MATCH(I229,'Detail-SR'!$A$8:$A$27,0))=H229,INDEX('Detail-SR'!$B$8:$B$27,MATCH(I229,'Detail-SR'!$A$8:$A$27,0)),""))</f>
        <v/>
      </c>
      <c r="K229" s="33"/>
      <c r="L229" s="50">
        <f t="shared" si="10"/>
        <v>0</v>
      </c>
      <c r="M229" s="50" t="str">
        <f t="shared" si="11"/>
        <v>D4c</v>
      </c>
    </row>
    <row r="230" spans="1:13" x14ac:dyDescent="0.25">
      <c r="A230" s="50">
        <v>223</v>
      </c>
      <c r="B230" s="50" t="s">
        <v>227</v>
      </c>
      <c r="C230" s="52" t="str">
        <f>IF(H230="","",IF(INDEX('Disrupt-DIH'!$B$8:$B$22,MATCH(B230,'Disrupt-DIH'!$A$8:$A$22,0))="","",INDEX('Disrupt-DIH'!$B$8:$B$22,MATCH(B230,'Disrupt-DIH'!$A$8:$A$22,0))))</f>
        <v/>
      </c>
      <c r="D230" s="64" t="s">
        <v>38</v>
      </c>
      <c r="E230" s="64" t="str">
        <f>IF(INDEX('Disrupt-DIH'!$B$8:$B$22,MATCH($B230,'Disrupt-DIH'!$A$8:$A$22,0))="","",IF(INDEX('Disrupt-DIH'!D$8:D$22,MATCH($B230,'Disrupt-DIH'!$A$8:$A$22,0))="N/A","No","Yes"))</f>
        <v/>
      </c>
      <c r="F230" s="64" t="str">
        <f>IF(INDEX('Disrupt-DIH'!$B$8:$B$22,MATCH($B230,'Disrupt-DIH'!$A$8:$A$22,0))="","",IF(INDEX('Disrupt-DIH'!E$8:E$22,MATCH($B230,'Disrupt-DIH'!$A$8:$A$22,0))="N/A","No","Yes"))</f>
        <v/>
      </c>
      <c r="G230" s="64" t="str">
        <f>IF(INDEX('Disrupt-DIH'!$B$8:$B$22,MATCH($B230,'Disrupt-DIH'!$A$8:$A$22,0))="","",IF(INDEX('Disrupt-DIH'!F$8:F$22,MATCH($B230,'Disrupt-DIH'!$A$8:$A$22,0))="N/A","No","Yes"))</f>
        <v/>
      </c>
      <c r="H230" s="64" t="str">
        <f t="shared" si="9"/>
        <v/>
      </c>
      <c r="I230" s="50">
        <v>3</v>
      </c>
      <c r="J230" s="52" t="str">
        <f>IF(INDEX('Detail-SR'!$B$8:$B$27,MATCH(I230,'Detail-SR'!$A$8:$A$27,0))="","",IF(INDEX('Detail-SR'!$E$8:$E$27,MATCH(I230,'Detail-SR'!$A$8:$A$27,0))=H230,INDEX('Detail-SR'!$B$8:$B$27,MATCH(I230,'Detail-SR'!$A$8:$A$27,0)),""))</f>
        <v/>
      </c>
      <c r="K230" s="33"/>
      <c r="L230" s="50">
        <f t="shared" si="10"/>
        <v>0</v>
      </c>
      <c r="M230" s="50" t="str">
        <f t="shared" si="11"/>
        <v>D4c</v>
      </c>
    </row>
    <row r="231" spans="1:13" x14ac:dyDescent="0.25">
      <c r="A231" s="50">
        <v>224</v>
      </c>
      <c r="B231" s="50" t="s">
        <v>227</v>
      </c>
      <c r="C231" s="52" t="str">
        <f>IF(H231="","",IF(INDEX('Disrupt-DIH'!$B$8:$B$22,MATCH(B231,'Disrupt-DIH'!$A$8:$A$22,0))="","",INDEX('Disrupt-DIH'!$B$8:$B$22,MATCH(B231,'Disrupt-DIH'!$A$8:$A$22,0))))</f>
        <v/>
      </c>
      <c r="D231" s="64" t="s">
        <v>38</v>
      </c>
      <c r="E231" s="64" t="str">
        <f>IF(INDEX('Disrupt-DIH'!$B$8:$B$22,MATCH($B231,'Disrupt-DIH'!$A$8:$A$22,0))="","",IF(INDEX('Disrupt-DIH'!D$8:D$22,MATCH($B231,'Disrupt-DIH'!$A$8:$A$22,0))="N/A","No","Yes"))</f>
        <v/>
      </c>
      <c r="F231" s="64" t="str">
        <f>IF(INDEX('Disrupt-DIH'!$B$8:$B$22,MATCH($B231,'Disrupt-DIH'!$A$8:$A$22,0))="","",IF(INDEX('Disrupt-DIH'!E$8:E$22,MATCH($B231,'Disrupt-DIH'!$A$8:$A$22,0))="N/A","No","Yes"))</f>
        <v/>
      </c>
      <c r="G231" s="64" t="str">
        <f>IF(INDEX('Disrupt-DIH'!$B$8:$B$22,MATCH($B231,'Disrupt-DIH'!$A$8:$A$22,0))="","",IF(INDEX('Disrupt-DIH'!F$8:F$22,MATCH($B231,'Disrupt-DIH'!$A$8:$A$22,0))="N/A","No","Yes"))</f>
        <v/>
      </c>
      <c r="H231" s="64" t="str">
        <f t="shared" si="9"/>
        <v/>
      </c>
      <c r="I231" s="50">
        <v>4</v>
      </c>
      <c r="J231" s="52" t="str">
        <f>IF(INDEX('Detail-SR'!$B$8:$B$27,MATCH(I231,'Detail-SR'!$A$8:$A$27,0))="","",IF(INDEX('Detail-SR'!$E$8:$E$27,MATCH(I231,'Detail-SR'!$A$8:$A$27,0))=H231,INDEX('Detail-SR'!$B$8:$B$27,MATCH(I231,'Detail-SR'!$A$8:$A$27,0)),""))</f>
        <v/>
      </c>
      <c r="K231" s="33"/>
      <c r="L231" s="50">
        <f t="shared" si="10"/>
        <v>0</v>
      </c>
      <c r="M231" s="50" t="str">
        <f t="shared" si="11"/>
        <v>D4c</v>
      </c>
    </row>
    <row r="232" spans="1:13" x14ac:dyDescent="0.25">
      <c r="A232" s="50">
        <v>225</v>
      </c>
      <c r="B232" s="50" t="s">
        <v>227</v>
      </c>
      <c r="C232" s="52" t="str">
        <f>IF(H232="","",IF(INDEX('Disrupt-DIH'!$B$8:$B$22,MATCH(B232,'Disrupt-DIH'!$A$8:$A$22,0))="","",INDEX('Disrupt-DIH'!$B$8:$B$22,MATCH(B232,'Disrupt-DIH'!$A$8:$A$22,0))))</f>
        <v/>
      </c>
      <c r="D232" s="64" t="s">
        <v>38</v>
      </c>
      <c r="E232" s="64" t="str">
        <f>IF(INDEX('Disrupt-DIH'!$B$8:$B$22,MATCH($B232,'Disrupt-DIH'!$A$8:$A$22,0))="","",IF(INDEX('Disrupt-DIH'!D$8:D$22,MATCH($B232,'Disrupt-DIH'!$A$8:$A$22,0))="N/A","No","Yes"))</f>
        <v/>
      </c>
      <c r="F232" s="64" t="str">
        <f>IF(INDEX('Disrupt-DIH'!$B$8:$B$22,MATCH($B232,'Disrupt-DIH'!$A$8:$A$22,0))="","",IF(INDEX('Disrupt-DIH'!E$8:E$22,MATCH($B232,'Disrupt-DIH'!$A$8:$A$22,0))="N/A","No","Yes"))</f>
        <v/>
      </c>
      <c r="G232" s="64" t="str">
        <f>IF(INDEX('Disrupt-DIH'!$B$8:$B$22,MATCH($B232,'Disrupt-DIH'!$A$8:$A$22,0))="","",IF(INDEX('Disrupt-DIH'!F$8:F$22,MATCH($B232,'Disrupt-DIH'!$A$8:$A$22,0))="N/A","No","Yes"))</f>
        <v/>
      </c>
      <c r="H232" s="64" t="str">
        <f t="shared" si="9"/>
        <v/>
      </c>
      <c r="I232" s="50">
        <v>5</v>
      </c>
      <c r="J232" s="52" t="str">
        <f>IF(INDEX('Detail-SR'!$B$8:$B$27,MATCH(I232,'Detail-SR'!$A$8:$A$27,0))="","",IF(INDEX('Detail-SR'!$E$8:$E$27,MATCH(I232,'Detail-SR'!$A$8:$A$27,0))=H232,INDEX('Detail-SR'!$B$8:$B$27,MATCH(I232,'Detail-SR'!$A$8:$A$27,0)),""))</f>
        <v/>
      </c>
      <c r="K232" s="33"/>
      <c r="L232" s="50">
        <f t="shared" si="10"/>
        <v>0</v>
      </c>
      <c r="M232" s="50" t="str">
        <f t="shared" si="11"/>
        <v>D4c</v>
      </c>
    </row>
    <row r="233" spans="1:13" x14ac:dyDescent="0.25">
      <c r="A233" s="50">
        <v>226</v>
      </c>
      <c r="B233" s="50" t="s">
        <v>227</v>
      </c>
      <c r="C233" s="52" t="str">
        <f>IF(H233="","",IF(INDEX('Disrupt-DIH'!$B$8:$B$22,MATCH(B233,'Disrupt-DIH'!$A$8:$A$22,0))="","",INDEX('Disrupt-DIH'!$B$8:$B$22,MATCH(B233,'Disrupt-DIH'!$A$8:$A$22,0))))</f>
        <v/>
      </c>
      <c r="D233" s="64" t="s">
        <v>38</v>
      </c>
      <c r="E233" s="64" t="str">
        <f>IF(INDEX('Disrupt-DIH'!$B$8:$B$22,MATCH($B233,'Disrupt-DIH'!$A$8:$A$22,0))="","",IF(INDEX('Disrupt-DIH'!D$8:D$22,MATCH($B233,'Disrupt-DIH'!$A$8:$A$22,0))="N/A","No","Yes"))</f>
        <v/>
      </c>
      <c r="F233" s="64" t="str">
        <f>IF(INDEX('Disrupt-DIH'!$B$8:$B$22,MATCH($B233,'Disrupt-DIH'!$A$8:$A$22,0))="","",IF(INDEX('Disrupt-DIH'!E$8:E$22,MATCH($B233,'Disrupt-DIH'!$A$8:$A$22,0))="N/A","No","Yes"))</f>
        <v/>
      </c>
      <c r="G233" s="64" t="str">
        <f>IF(INDEX('Disrupt-DIH'!$B$8:$B$22,MATCH($B233,'Disrupt-DIH'!$A$8:$A$22,0))="","",IF(INDEX('Disrupt-DIH'!F$8:F$22,MATCH($B233,'Disrupt-DIH'!$A$8:$A$22,0))="N/A","No","Yes"))</f>
        <v/>
      </c>
      <c r="H233" s="64" t="str">
        <f t="shared" si="9"/>
        <v/>
      </c>
      <c r="I233" s="50">
        <v>6</v>
      </c>
      <c r="J233" s="52" t="str">
        <f>IF(INDEX('Detail-SR'!$B$8:$B$27,MATCH(I233,'Detail-SR'!$A$8:$A$27,0))="","",IF(INDEX('Detail-SR'!$E$8:$E$27,MATCH(I233,'Detail-SR'!$A$8:$A$27,0))=H233,INDEX('Detail-SR'!$B$8:$B$27,MATCH(I233,'Detail-SR'!$A$8:$A$27,0)),""))</f>
        <v/>
      </c>
      <c r="K233" s="33"/>
      <c r="L233" s="50">
        <f t="shared" si="10"/>
        <v>0</v>
      </c>
      <c r="M233" s="50" t="str">
        <f t="shared" si="11"/>
        <v>D4c</v>
      </c>
    </row>
    <row r="234" spans="1:13" x14ac:dyDescent="0.25">
      <c r="A234" s="50">
        <v>227</v>
      </c>
      <c r="B234" s="50" t="s">
        <v>227</v>
      </c>
      <c r="C234" s="52" t="str">
        <f>IF(H234="","",IF(INDEX('Disrupt-DIH'!$B$8:$B$22,MATCH(B234,'Disrupt-DIH'!$A$8:$A$22,0))="","",INDEX('Disrupt-DIH'!$B$8:$B$22,MATCH(B234,'Disrupt-DIH'!$A$8:$A$22,0))))</f>
        <v/>
      </c>
      <c r="D234" s="64" t="s">
        <v>38</v>
      </c>
      <c r="E234" s="64" t="str">
        <f>IF(INDEX('Disrupt-DIH'!$B$8:$B$22,MATCH($B234,'Disrupt-DIH'!$A$8:$A$22,0))="","",IF(INDEX('Disrupt-DIH'!D$8:D$22,MATCH($B234,'Disrupt-DIH'!$A$8:$A$22,0))="N/A","No","Yes"))</f>
        <v/>
      </c>
      <c r="F234" s="64" t="str">
        <f>IF(INDEX('Disrupt-DIH'!$B$8:$B$22,MATCH($B234,'Disrupt-DIH'!$A$8:$A$22,0))="","",IF(INDEX('Disrupt-DIH'!E$8:E$22,MATCH($B234,'Disrupt-DIH'!$A$8:$A$22,0))="N/A","No","Yes"))</f>
        <v/>
      </c>
      <c r="G234" s="64" t="str">
        <f>IF(INDEX('Disrupt-DIH'!$B$8:$B$22,MATCH($B234,'Disrupt-DIH'!$A$8:$A$22,0))="","",IF(INDEX('Disrupt-DIH'!F$8:F$22,MATCH($B234,'Disrupt-DIH'!$A$8:$A$22,0))="N/A","No","Yes"))</f>
        <v/>
      </c>
      <c r="H234" s="64" t="str">
        <f t="shared" si="9"/>
        <v/>
      </c>
      <c r="I234" s="50">
        <v>7</v>
      </c>
      <c r="J234" s="52" t="str">
        <f>IF(INDEX('Detail-SR'!$B$8:$B$27,MATCH(I234,'Detail-SR'!$A$8:$A$27,0))="","",IF(INDEX('Detail-SR'!$E$8:$E$27,MATCH(I234,'Detail-SR'!$A$8:$A$27,0))=H234,INDEX('Detail-SR'!$B$8:$B$27,MATCH(I234,'Detail-SR'!$A$8:$A$27,0)),""))</f>
        <v/>
      </c>
      <c r="K234" s="33"/>
      <c r="L234" s="50">
        <f t="shared" si="10"/>
        <v>0</v>
      </c>
      <c r="M234" s="50" t="str">
        <f t="shared" si="11"/>
        <v>D4c</v>
      </c>
    </row>
    <row r="235" spans="1:13" x14ac:dyDescent="0.25">
      <c r="A235" s="50">
        <v>228</v>
      </c>
      <c r="B235" s="50" t="s">
        <v>227</v>
      </c>
      <c r="C235" s="52" t="str">
        <f>IF(H235="","",IF(INDEX('Disrupt-DIH'!$B$8:$B$22,MATCH(B235,'Disrupt-DIH'!$A$8:$A$22,0))="","",INDEX('Disrupt-DIH'!$B$8:$B$22,MATCH(B235,'Disrupt-DIH'!$A$8:$A$22,0))))</f>
        <v/>
      </c>
      <c r="D235" s="64" t="s">
        <v>38</v>
      </c>
      <c r="E235" s="64" t="str">
        <f>IF(INDEX('Disrupt-DIH'!$B$8:$B$22,MATCH($B235,'Disrupt-DIH'!$A$8:$A$22,0))="","",IF(INDEX('Disrupt-DIH'!D$8:D$22,MATCH($B235,'Disrupt-DIH'!$A$8:$A$22,0))="N/A","No","Yes"))</f>
        <v/>
      </c>
      <c r="F235" s="64" t="str">
        <f>IF(INDEX('Disrupt-DIH'!$B$8:$B$22,MATCH($B235,'Disrupt-DIH'!$A$8:$A$22,0))="","",IF(INDEX('Disrupt-DIH'!E$8:E$22,MATCH($B235,'Disrupt-DIH'!$A$8:$A$22,0))="N/A","No","Yes"))</f>
        <v/>
      </c>
      <c r="G235" s="64" t="str">
        <f>IF(INDEX('Disrupt-DIH'!$B$8:$B$22,MATCH($B235,'Disrupt-DIH'!$A$8:$A$22,0))="","",IF(INDEX('Disrupt-DIH'!F$8:F$22,MATCH($B235,'Disrupt-DIH'!$A$8:$A$22,0))="N/A","No","Yes"))</f>
        <v/>
      </c>
      <c r="H235" s="64" t="str">
        <f t="shared" si="9"/>
        <v/>
      </c>
      <c r="I235" s="50">
        <v>8</v>
      </c>
      <c r="J235" s="52" t="str">
        <f>IF(INDEX('Detail-SR'!$B$8:$B$27,MATCH(I235,'Detail-SR'!$A$8:$A$27,0))="","",IF(INDEX('Detail-SR'!$E$8:$E$27,MATCH(I235,'Detail-SR'!$A$8:$A$27,0))=H235,INDEX('Detail-SR'!$B$8:$B$27,MATCH(I235,'Detail-SR'!$A$8:$A$27,0)),""))</f>
        <v/>
      </c>
      <c r="K235" s="33"/>
      <c r="L235" s="50">
        <f t="shared" si="10"/>
        <v>0</v>
      </c>
      <c r="M235" s="50" t="str">
        <f t="shared" si="11"/>
        <v>D4c</v>
      </c>
    </row>
    <row r="236" spans="1:13" x14ac:dyDescent="0.25">
      <c r="A236" s="50">
        <v>229</v>
      </c>
      <c r="B236" s="50" t="s">
        <v>227</v>
      </c>
      <c r="C236" s="52" t="str">
        <f>IF(H236="","",IF(INDEX('Disrupt-DIH'!$B$8:$B$22,MATCH(B236,'Disrupt-DIH'!$A$8:$A$22,0))="","",INDEX('Disrupt-DIH'!$B$8:$B$22,MATCH(B236,'Disrupt-DIH'!$A$8:$A$22,0))))</f>
        <v/>
      </c>
      <c r="D236" s="64" t="s">
        <v>38</v>
      </c>
      <c r="E236" s="64" t="str">
        <f>IF(INDEX('Disrupt-DIH'!$B$8:$B$22,MATCH($B236,'Disrupt-DIH'!$A$8:$A$22,0))="","",IF(INDEX('Disrupt-DIH'!D$8:D$22,MATCH($B236,'Disrupt-DIH'!$A$8:$A$22,0))="N/A","No","Yes"))</f>
        <v/>
      </c>
      <c r="F236" s="64" t="str">
        <f>IF(INDEX('Disrupt-DIH'!$B$8:$B$22,MATCH($B236,'Disrupt-DIH'!$A$8:$A$22,0))="","",IF(INDEX('Disrupt-DIH'!E$8:E$22,MATCH($B236,'Disrupt-DIH'!$A$8:$A$22,0))="N/A","No","Yes"))</f>
        <v/>
      </c>
      <c r="G236" s="64" t="str">
        <f>IF(INDEX('Disrupt-DIH'!$B$8:$B$22,MATCH($B236,'Disrupt-DIH'!$A$8:$A$22,0))="","",IF(INDEX('Disrupt-DIH'!F$8:F$22,MATCH($B236,'Disrupt-DIH'!$A$8:$A$22,0))="N/A","No","Yes"))</f>
        <v/>
      </c>
      <c r="H236" s="64" t="str">
        <f t="shared" si="9"/>
        <v/>
      </c>
      <c r="I236" s="50">
        <v>9</v>
      </c>
      <c r="J236" s="52" t="str">
        <f>IF(INDEX('Detail-SR'!$B$8:$B$27,MATCH(I236,'Detail-SR'!$A$8:$A$27,0))="","",IF(INDEX('Detail-SR'!$E$8:$E$27,MATCH(I236,'Detail-SR'!$A$8:$A$27,0))=H236,INDEX('Detail-SR'!$B$8:$B$27,MATCH(I236,'Detail-SR'!$A$8:$A$27,0)),""))</f>
        <v/>
      </c>
      <c r="K236" s="33"/>
      <c r="L236" s="50">
        <f t="shared" si="10"/>
        <v>0</v>
      </c>
      <c r="M236" s="50" t="str">
        <f t="shared" si="11"/>
        <v>D4c</v>
      </c>
    </row>
    <row r="237" spans="1:13" x14ac:dyDescent="0.25">
      <c r="A237" s="50">
        <v>230</v>
      </c>
      <c r="B237" s="50" t="s">
        <v>227</v>
      </c>
      <c r="C237" s="52" t="str">
        <f>IF(H237="","",IF(INDEX('Disrupt-DIH'!$B$8:$B$22,MATCH(B237,'Disrupt-DIH'!$A$8:$A$22,0))="","",INDEX('Disrupt-DIH'!$B$8:$B$22,MATCH(B237,'Disrupt-DIH'!$A$8:$A$22,0))))</f>
        <v/>
      </c>
      <c r="D237" s="64" t="s">
        <v>38</v>
      </c>
      <c r="E237" s="64" t="str">
        <f>IF(INDEX('Disrupt-DIH'!$B$8:$B$22,MATCH($B237,'Disrupt-DIH'!$A$8:$A$22,0))="","",IF(INDEX('Disrupt-DIH'!D$8:D$22,MATCH($B237,'Disrupt-DIH'!$A$8:$A$22,0))="N/A","No","Yes"))</f>
        <v/>
      </c>
      <c r="F237" s="64" t="str">
        <f>IF(INDEX('Disrupt-DIH'!$B$8:$B$22,MATCH($B237,'Disrupt-DIH'!$A$8:$A$22,0))="","",IF(INDEX('Disrupt-DIH'!E$8:E$22,MATCH($B237,'Disrupt-DIH'!$A$8:$A$22,0))="N/A","No","Yes"))</f>
        <v/>
      </c>
      <c r="G237" s="64" t="str">
        <f>IF(INDEX('Disrupt-DIH'!$B$8:$B$22,MATCH($B237,'Disrupt-DIH'!$A$8:$A$22,0))="","",IF(INDEX('Disrupt-DIH'!F$8:F$22,MATCH($B237,'Disrupt-DIH'!$A$8:$A$22,0))="N/A","No","Yes"))</f>
        <v/>
      </c>
      <c r="H237" s="64" t="str">
        <f t="shared" si="9"/>
        <v/>
      </c>
      <c r="I237" s="50">
        <v>10</v>
      </c>
      <c r="J237" s="52" t="str">
        <f>IF(INDEX('Detail-SR'!$B$8:$B$27,MATCH(I237,'Detail-SR'!$A$8:$A$27,0))="","",IF(INDEX('Detail-SR'!$E$8:$E$27,MATCH(I237,'Detail-SR'!$A$8:$A$27,0))=H237,INDEX('Detail-SR'!$B$8:$B$27,MATCH(I237,'Detail-SR'!$A$8:$A$27,0)),""))</f>
        <v/>
      </c>
      <c r="K237" s="33"/>
      <c r="L237" s="50">
        <f t="shared" si="10"/>
        <v>0</v>
      </c>
      <c r="M237" s="50" t="str">
        <f t="shared" si="11"/>
        <v>D4c</v>
      </c>
    </row>
    <row r="238" spans="1:13" x14ac:dyDescent="0.25">
      <c r="A238" s="50">
        <v>231</v>
      </c>
      <c r="B238" s="50" t="s">
        <v>227</v>
      </c>
      <c r="C238" s="52" t="str">
        <f>IF(H238="","",IF(INDEX('Disrupt-DIH'!$B$8:$B$22,MATCH(B238,'Disrupt-DIH'!$A$8:$A$22,0))="","",INDEX('Disrupt-DIH'!$B$8:$B$22,MATCH(B238,'Disrupt-DIH'!$A$8:$A$22,0))))</f>
        <v/>
      </c>
      <c r="D238" s="64" t="s">
        <v>38</v>
      </c>
      <c r="E238" s="64" t="str">
        <f>IF(INDEX('Disrupt-DIH'!$B$8:$B$22,MATCH($B238,'Disrupt-DIH'!$A$8:$A$22,0))="","",IF(INDEX('Disrupt-DIH'!D$8:D$22,MATCH($B238,'Disrupt-DIH'!$A$8:$A$22,0))="N/A","No","Yes"))</f>
        <v/>
      </c>
      <c r="F238" s="64" t="str">
        <f>IF(INDEX('Disrupt-DIH'!$B$8:$B$22,MATCH($B238,'Disrupt-DIH'!$A$8:$A$22,0))="","",IF(INDEX('Disrupt-DIH'!E$8:E$22,MATCH($B238,'Disrupt-DIH'!$A$8:$A$22,0))="N/A","No","Yes"))</f>
        <v/>
      </c>
      <c r="G238" s="64" t="str">
        <f>IF(INDEX('Disrupt-DIH'!$B$8:$B$22,MATCH($B238,'Disrupt-DIH'!$A$8:$A$22,0))="","",IF(INDEX('Disrupt-DIH'!F$8:F$22,MATCH($B238,'Disrupt-DIH'!$A$8:$A$22,0))="N/A","No","Yes"))</f>
        <v/>
      </c>
      <c r="H238" s="64" t="str">
        <f t="shared" si="9"/>
        <v/>
      </c>
      <c r="I238" s="50">
        <v>11</v>
      </c>
      <c r="J238" s="52" t="str">
        <f>IF(INDEX('Detail-SR'!$B$8:$B$27,MATCH(I238,'Detail-SR'!$A$8:$A$27,0))="","",IF(INDEX('Detail-SR'!$E$8:$E$27,MATCH(I238,'Detail-SR'!$A$8:$A$27,0))=H238,INDEX('Detail-SR'!$B$8:$B$27,MATCH(I238,'Detail-SR'!$A$8:$A$27,0)),""))</f>
        <v/>
      </c>
      <c r="K238" s="33"/>
      <c r="L238" s="50">
        <f t="shared" si="10"/>
        <v>0</v>
      </c>
      <c r="M238" s="50" t="str">
        <f t="shared" si="11"/>
        <v>D4c</v>
      </c>
    </row>
    <row r="239" spans="1:13" x14ac:dyDescent="0.25">
      <c r="A239" s="50">
        <v>232</v>
      </c>
      <c r="B239" s="50" t="s">
        <v>227</v>
      </c>
      <c r="C239" s="52" t="str">
        <f>IF(H239="","",IF(INDEX('Disrupt-DIH'!$B$8:$B$22,MATCH(B239,'Disrupt-DIH'!$A$8:$A$22,0))="","",INDEX('Disrupt-DIH'!$B$8:$B$22,MATCH(B239,'Disrupt-DIH'!$A$8:$A$22,0))))</f>
        <v/>
      </c>
      <c r="D239" s="64" t="s">
        <v>38</v>
      </c>
      <c r="E239" s="64" t="str">
        <f>IF(INDEX('Disrupt-DIH'!$B$8:$B$22,MATCH($B239,'Disrupt-DIH'!$A$8:$A$22,0))="","",IF(INDEX('Disrupt-DIH'!D$8:D$22,MATCH($B239,'Disrupt-DIH'!$A$8:$A$22,0))="N/A","No","Yes"))</f>
        <v/>
      </c>
      <c r="F239" s="64" t="str">
        <f>IF(INDEX('Disrupt-DIH'!$B$8:$B$22,MATCH($B239,'Disrupt-DIH'!$A$8:$A$22,0))="","",IF(INDEX('Disrupt-DIH'!E$8:E$22,MATCH($B239,'Disrupt-DIH'!$A$8:$A$22,0))="N/A","No","Yes"))</f>
        <v/>
      </c>
      <c r="G239" s="64" t="str">
        <f>IF(INDEX('Disrupt-DIH'!$B$8:$B$22,MATCH($B239,'Disrupt-DIH'!$A$8:$A$22,0))="","",IF(INDEX('Disrupt-DIH'!F$8:F$22,MATCH($B239,'Disrupt-DIH'!$A$8:$A$22,0))="N/A","No","Yes"))</f>
        <v/>
      </c>
      <c r="H239" s="64" t="str">
        <f t="shared" si="9"/>
        <v/>
      </c>
      <c r="I239" s="50">
        <v>12</v>
      </c>
      <c r="J239" s="52" t="str">
        <f>IF(INDEX('Detail-SR'!$B$8:$B$27,MATCH(I239,'Detail-SR'!$A$8:$A$27,0))="","",IF(INDEX('Detail-SR'!$E$8:$E$27,MATCH(I239,'Detail-SR'!$A$8:$A$27,0))=H239,INDEX('Detail-SR'!$B$8:$B$27,MATCH(I239,'Detail-SR'!$A$8:$A$27,0)),""))</f>
        <v/>
      </c>
      <c r="K239" s="33"/>
      <c r="L239" s="50">
        <f t="shared" si="10"/>
        <v>0</v>
      </c>
      <c r="M239" s="50" t="str">
        <f t="shared" si="11"/>
        <v>D4c</v>
      </c>
    </row>
    <row r="240" spans="1:13" x14ac:dyDescent="0.25">
      <c r="A240" s="50">
        <v>233</v>
      </c>
      <c r="B240" s="50" t="s">
        <v>227</v>
      </c>
      <c r="C240" s="52" t="str">
        <f>IF(H240="","",IF(INDEX('Disrupt-DIH'!$B$8:$B$22,MATCH(B240,'Disrupt-DIH'!$A$8:$A$22,0))="","",INDEX('Disrupt-DIH'!$B$8:$B$22,MATCH(B240,'Disrupt-DIH'!$A$8:$A$22,0))))</f>
        <v/>
      </c>
      <c r="D240" s="64" t="s">
        <v>38</v>
      </c>
      <c r="E240" s="64" t="str">
        <f>IF(INDEX('Disrupt-DIH'!$B$8:$B$22,MATCH($B240,'Disrupt-DIH'!$A$8:$A$22,0))="","",IF(INDEX('Disrupt-DIH'!D$8:D$22,MATCH($B240,'Disrupt-DIH'!$A$8:$A$22,0))="N/A","No","Yes"))</f>
        <v/>
      </c>
      <c r="F240" s="64" t="str">
        <f>IF(INDEX('Disrupt-DIH'!$B$8:$B$22,MATCH($B240,'Disrupt-DIH'!$A$8:$A$22,0))="","",IF(INDEX('Disrupt-DIH'!E$8:E$22,MATCH($B240,'Disrupt-DIH'!$A$8:$A$22,0))="N/A","No","Yes"))</f>
        <v/>
      </c>
      <c r="G240" s="64" t="str">
        <f>IF(INDEX('Disrupt-DIH'!$B$8:$B$22,MATCH($B240,'Disrupt-DIH'!$A$8:$A$22,0))="","",IF(INDEX('Disrupt-DIH'!F$8:F$22,MATCH($B240,'Disrupt-DIH'!$A$8:$A$22,0))="N/A","No","Yes"))</f>
        <v/>
      </c>
      <c r="H240" s="64" t="str">
        <f t="shared" si="9"/>
        <v/>
      </c>
      <c r="I240" s="50">
        <v>13</v>
      </c>
      <c r="J240" s="52" t="str">
        <f>IF(INDEX('Detail-SR'!$B$8:$B$27,MATCH(I240,'Detail-SR'!$A$8:$A$27,0))="","",IF(INDEX('Detail-SR'!$E$8:$E$27,MATCH(I240,'Detail-SR'!$A$8:$A$27,0))=H240,INDEX('Detail-SR'!$B$8:$B$27,MATCH(I240,'Detail-SR'!$A$8:$A$27,0)),""))</f>
        <v/>
      </c>
      <c r="K240" s="33"/>
      <c r="L240" s="50">
        <f t="shared" si="10"/>
        <v>0</v>
      </c>
      <c r="M240" s="50" t="str">
        <f t="shared" si="11"/>
        <v>D4c</v>
      </c>
    </row>
    <row r="241" spans="1:13" x14ac:dyDescent="0.25">
      <c r="A241" s="50">
        <v>234</v>
      </c>
      <c r="B241" s="50" t="s">
        <v>227</v>
      </c>
      <c r="C241" s="52" t="str">
        <f>IF(H241="","",IF(INDEX('Disrupt-DIH'!$B$8:$B$22,MATCH(B241,'Disrupt-DIH'!$A$8:$A$22,0))="","",INDEX('Disrupt-DIH'!$B$8:$B$22,MATCH(B241,'Disrupt-DIH'!$A$8:$A$22,0))))</f>
        <v/>
      </c>
      <c r="D241" s="64" t="s">
        <v>38</v>
      </c>
      <c r="E241" s="64" t="str">
        <f>IF(INDEX('Disrupt-DIH'!$B$8:$B$22,MATCH($B241,'Disrupt-DIH'!$A$8:$A$22,0))="","",IF(INDEX('Disrupt-DIH'!D$8:D$22,MATCH($B241,'Disrupt-DIH'!$A$8:$A$22,0))="N/A","No","Yes"))</f>
        <v/>
      </c>
      <c r="F241" s="64" t="str">
        <f>IF(INDEX('Disrupt-DIH'!$B$8:$B$22,MATCH($B241,'Disrupt-DIH'!$A$8:$A$22,0))="","",IF(INDEX('Disrupt-DIH'!E$8:E$22,MATCH($B241,'Disrupt-DIH'!$A$8:$A$22,0))="N/A","No","Yes"))</f>
        <v/>
      </c>
      <c r="G241" s="64" t="str">
        <f>IF(INDEX('Disrupt-DIH'!$B$8:$B$22,MATCH($B241,'Disrupt-DIH'!$A$8:$A$22,0))="","",IF(INDEX('Disrupt-DIH'!F$8:F$22,MATCH($B241,'Disrupt-DIH'!$A$8:$A$22,0))="N/A","No","Yes"))</f>
        <v/>
      </c>
      <c r="H241" s="64" t="str">
        <f t="shared" si="9"/>
        <v/>
      </c>
      <c r="I241" s="50">
        <v>14</v>
      </c>
      <c r="J241" s="52" t="str">
        <f>IF(INDEX('Detail-SR'!$B$8:$B$27,MATCH(I241,'Detail-SR'!$A$8:$A$27,0))="","",IF(INDEX('Detail-SR'!$E$8:$E$27,MATCH(I241,'Detail-SR'!$A$8:$A$27,0))=H241,INDEX('Detail-SR'!$B$8:$B$27,MATCH(I241,'Detail-SR'!$A$8:$A$27,0)),""))</f>
        <v/>
      </c>
      <c r="K241" s="33"/>
      <c r="L241" s="50">
        <f t="shared" si="10"/>
        <v>0</v>
      </c>
      <c r="M241" s="50" t="str">
        <f t="shared" si="11"/>
        <v>D4c</v>
      </c>
    </row>
    <row r="242" spans="1:13" x14ac:dyDescent="0.25">
      <c r="A242" s="50">
        <v>235</v>
      </c>
      <c r="B242" s="50" t="s">
        <v>227</v>
      </c>
      <c r="C242" s="52" t="str">
        <f>IF(H242="","",IF(INDEX('Disrupt-DIH'!$B$8:$B$22,MATCH(B242,'Disrupt-DIH'!$A$8:$A$22,0))="","",INDEX('Disrupt-DIH'!$B$8:$B$22,MATCH(B242,'Disrupt-DIH'!$A$8:$A$22,0))))</f>
        <v/>
      </c>
      <c r="D242" s="64" t="s">
        <v>38</v>
      </c>
      <c r="E242" s="64" t="str">
        <f>IF(INDEX('Disrupt-DIH'!$B$8:$B$22,MATCH($B242,'Disrupt-DIH'!$A$8:$A$22,0))="","",IF(INDEX('Disrupt-DIH'!D$8:D$22,MATCH($B242,'Disrupt-DIH'!$A$8:$A$22,0))="N/A","No","Yes"))</f>
        <v/>
      </c>
      <c r="F242" s="64" t="str">
        <f>IF(INDEX('Disrupt-DIH'!$B$8:$B$22,MATCH($B242,'Disrupt-DIH'!$A$8:$A$22,0))="","",IF(INDEX('Disrupt-DIH'!E$8:E$22,MATCH($B242,'Disrupt-DIH'!$A$8:$A$22,0))="N/A","No","Yes"))</f>
        <v/>
      </c>
      <c r="G242" s="64" t="str">
        <f>IF(INDEX('Disrupt-DIH'!$B$8:$B$22,MATCH($B242,'Disrupt-DIH'!$A$8:$A$22,0))="","",IF(INDEX('Disrupt-DIH'!F$8:F$22,MATCH($B242,'Disrupt-DIH'!$A$8:$A$22,0))="N/A","No","Yes"))</f>
        <v/>
      </c>
      <c r="H242" s="64" t="str">
        <f t="shared" si="9"/>
        <v/>
      </c>
      <c r="I242" s="50">
        <v>15</v>
      </c>
      <c r="J242" s="52" t="str">
        <f>IF(INDEX('Detail-SR'!$B$8:$B$27,MATCH(I242,'Detail-SR'!$A$8:$A$27,0))="","",IF(INDEX('Detail-SR'!$E$8:$E$27,MATCH(I242,'Detail-SR'!$A$8:$A$27,0))=H242,INDEX('Detail-SR'!$B$8:$B$27,MATCH(I242,'Detail-SR'!$A$8:$A$27,0)),""))</f>
        <v/>
      </c>
      <c r="K242" s="33"/>
      <c r="L242" s="50">
        <f t="shared" si="10"/>
        <v>0</v>
      </c>
      <c r="M242" s="50" t="str">
        <f t="shared" si="11"/>
        <v>D4c</v>
      </c>
    </row>
    <row r="243" spans="1:13" x14ac:dyDescent="0.25">
      <c r="A243" s="50">
        <v>236</v>
      </c>
      <c r="B243" s="50" t="s">
        <v>227</v>
      </c>
      <c r="C243" s="52" t="str">
        <f>IF(H243="","",IF(INDEX('Disrupt-DIH'!$B$8:$B$22,MATCH(B243,'Disrupt-DIH'!$A$8:$A$22,0))="","",INDEX('Disrupt-DIH'!$B$8:$B$22,MATCH(B243,'Disrupt-DIH'!$A$8:$A$22,0))))</f>
        <v/>
      </c>
      <c r="D243" s="64" t="s">
        <v>38</v>
      </c>
      <c r="E243" s="64" t="str">
        <f>IF(INDEX('Disrupt-DIH'!$B$8:$B$22,MATCH($B243,'Disrupt-DIH'!$A$8:$A$22,0))="","",IF(INDEX('Disrupt-DIH'!D$8:D$22,MATCH($B243,'Disrupt-DIH'!$A$8:$A$22,0))="N/A","No","Yes"))</f>
        <v/>
      </c>
      <c r="F243" s="64" t="str">
        <f>IF(INDEX('Disrupt-DIH'!$B$8:$B$22,MATCH($B243,'Disrupt-DIH'!$A$8:$A$22,0))="","",IF(INDEX('Disrupt-DIH'!E$8:E$22,MATCH($B243,'Disrupt-DIH'!$A$8:$A$22,0))="N/A","No","Yes"))</f>
        <v/>
      </c>
      <c r="G243" s="64" t="str">
        <f>IF(INDEX('Disrupt-DIH'!$B$8:$B$22,MATCH($B243,'Disrupt-DIH'!$A$8:$A$22,0))="","",IF(INDEX('Disrupt-DIH'!F$8:F$22,MATCH($B243,'Disrupt-DIH'!$A$8:$A$22,0))="N/A","No","Yes"))</f>
        <v/>
      </c>
      <c r="H243" s="64" t="str">
        <f t="shared" si="9"/>
        <v/>
      </c>
      <c r="I243" s="50">
        <v>16</v>
      </c>
      <c r="J243" s="52" t="str">
        <f>IF(INDEX('Detail-SR'!$B$8:$B$27,MATCH(I243,'Detail-SR'!$A$8:$A$27,0))="","",IF(INDEX('Detail-SR'!$E$8:$E$27,MATCH(I243,'Detail-SR'!$A$8:$A$27,0))=H243,INDEX('Detail-SR'!$B$8:$B$27,MATCH(I243,'Detail-SR'!$A$8:$A$27,0)),""))</f>
        <v/>
      </c>
      <c r="K243" s="33"/>
      <c r="L243" s="50">
        <f t="shared" si="10"/>
        <v>0</v>
      </c>
      <c r="M243" s="50" t="str">
        <f t="shared" si="11"/>
        <v>D4c</v>
      </c>
    </row>
    <row r="244" spans="1:13" x14ac:dyDescent="0.25">
      <c r="A244" s="50">
        <v>237</v>
      </c>
      <c r="B244" s="50" t="s">
        <v>227</v>
      </c>
      <c r="C244" s="52" t="str">
        <f>IF(H244="","",IF(INDEX('Disrupt-DIH'!$B$8:$B$22,MATCH(B244,'Disrupt-DIH'!$A$8:$A$22,0))="","",INDEX('Disrupt-DIH'!$B$8:$B$22,MATCH(B244,'Disrupt-DIH'!$A$8:$A$22,0))))</f>
        <v/>
      </c>
      <c r="D244" s="64" t="s">
        <v>38</v>
      </c>
      <c r="E244" s="64" t="str">
        <f>IF(INDEX('Disrupt-DIH'!$B$8:$B$22,MATCH($B244,'Disrupt-DIH'!$A$8:$A$22,0))="","",IF(INDEX('Disrupt-DIH'!D$8:D$22,MATCH($B244,'Disrupt-DIH'!$A$8:$A$22,0))="N/A","No","Yes"))</f>
        <v/>
      </c>
      <c r="F244" s="64" t="str">
        <f>IF(INDEX('Disrupt-DIH'!$B$8:$B$22,MATCH($B244,'Disrupt-DIH'!$A$8:$A$22,0))="","",IF(INDEX('Disrupt-DIH'!E$8:E$22,MATCH($B244,'Disrupt-DIH'!$A$8:$A$22,0))="N/A","No","Yes"))</f>
        <v/>
      </c>
      <c r="G244" s="64" t="str">
        <f>IF(INDEX('Disrupt-DIH'!$B$8:$B$22,MATCH($B244,'Disrupt-DIH'!$A$8:$A$22,0))="","",IF(INDEX('Disrupt-DIH'!F$8:F$22,MATCH($B244,'Disrupt-DIH'!$A$8:$A$22,0))="N/A","No","Yes"))</f>
        <v/>
      </c>
      <c r="H244" s="64" t="str">
        <f t="shared" si="9"/>
        <v/>
      </c>
      <c r="I244" s="50">
        <v>17</v>
      </c>
      <c r="J244" s="52" t="str">
        <f>IF(INDEX('Detail-SR'!$B$8:$B$27,MATCH(I244,'Detail-SR'!$A$8:$A$27,0))="","",IF(INDEX('Detail-SR'!$E$8:$E$27,MATCH(I244,'Detail-SR'!$A$8:$A$27,0))=H244,INDEX('Detail-SR'!$B$8:$B$27,MATCH(I244,'Detail-SR'!$A$8:$A$27,0)),""))</f>
        <v/>
      </c>
      <c r="K244" s="33"/>
      <c r="L244" s="50">
        <f t="shared" si="10"/>
        <v>0</v>
      </c>
      <c r="M244" s="50" t="str">
        <f t="shared" si="11"/>
        <v>D4c</v>
      </c>
    </row>
    <row r="245" spans="1:13" x14ac:dyDescent="0.25">
      <c r="A245" s="50">
        <v>238</v>
      </c>
      <c r="B245" s="50" t="s">
        <v>227</v>
      </c>
      <c r="C245" s="52" t="str">
        <f>IF(H245="","",IF(INDEX('Disrupt-DIH'!$B$8:$B$22,MATCH(B245,'Disrupt-DIH'!$A$8:$A$22,0))="","",INDEX('Disrupt-DIH'!$B$8:$B$22,MATCH(B245,'Disrupt-DIH'!$A$8:$A$22,0))))</f>
        <v/>
      </c>
      <c r="D245" s="64" t="s">
        <v>38</v>
      </c>
      <c r="E245" s="64" t="str">
        <f>IF(INDEX('Disrupt-DIH'!$B$8:$B$22,MATCH($B245,'Disrupt-DIH'!$A$8:$A$22,0))="","",IF(INDEX('Disrupt-DIH'!D$8:D$22,MATCH($B245,'Disrupt-DIH'!$A$8:$A$22,0))="N/A","No","Yes"))</f>
        <v/>
      </c>
      <c r="F245" s="64" t="str">
        <f>IF(INDEX('Disrupt-DIH'!$B$8:$B$22,MATCH($B245,'Disrupt-DIH'!$A$8:$A$22,0))="","",IF(INDEX('Disrupt-DIH'!E$8:E$22,MATCH($B245,'Disrupt-DIH'!$A$8:$A$22,0))="N/A","No","Yes"))</f>
        <v/>
      </c>
      <c r="G245" s="64" t="str">
        <f>IF(INDEX('Disrupt-DIH'!$B$8:$B$22,MATCH($B245,'Disrupt-DIH'!$A$8:$A$22,0))="","",IF(INDEX('Disrupt-DIH'!F$8:F$22,MATCH($B245,'Disrupt-DIH'!$A$8:$A$22,0))="N/A","No","Yes"))</f>
        <v/>
      </c>
      <c r="H245" s="64" t="str">
        <f t="shared" si="9"/>
        <v/>
      </c>
      <c r="I245" s="50">
        <v>18</v>
      </c>
      <c r="J245" s="52" t="str">
        <f>IF(INDEX('Detail-SR'!$B$8:$B$27,MATCH(I245,'Detail-SR'!$A$8:$A$27,0))="","",IF(INDEX('Detail-SR'!$E$8:$E$27,MATCH(I245,'Detail-SR'!$A$8:$A$27,0))=H245,INDEX('Detail-SR'!$B$8:$B$27,MATCH(I245,'Detail-SR'!$A$8:$A$27,0)),""))</f>
        <v/>
      </c>
      <c r="K245" s="33"/>
      <c r="L245" s="50">
        <f t="shared" si="10"/>
        <v>0</v>
      </c>
      <c r="M245" s="50" t="str">
        <f t="shared" si="11"/>
        <v>D4c</v>
      </c>
    </row>
    <row r="246" spans="1:13" x14ac:dyDescent="0.25">
      <c r="A246" s="50">
        <v>239</v>
      </c>
      <c r="B246" s="50" t="s">
        <v>227</v>
      </c>
      <c r="C246" s="52" t="str">
        <f>IF(H246="","",IF(INDEX('Disrupt-DIH'!$B$8:$B$22,MATCH(B246,'Disrupt-DIH'!$A$8:$A$22,0))="","",INDEX('Disrupt-DIH'!$B$8:$B$22,MATCH(B246,'Disrupt-DIH'!$A$8:$A$22,0))))</f>
        <v/>
      </c>
      <c r="D246" s="64" t="s">
        <v>38</v>
      </c>
      <c r="E246" s="64" t="str">
        <f>IF(INDEX('Disrupt-DIH'!$B$8:$B$22,MATCH($B246,'Disrupt-DIH'!$A$8:$A$22,0))="","",IF(INDEX('Disrupt-DIH'!D$8:D$22,MATCH($B246,'Disrupt-DIH'!$A$8:$A$22,0))="N/A","No","Yes"))</f>
        <v/>
      </c>
      <c r="F246" s="64" t="str">
        <f>IF(INDEX('Disrupt-DIH'!$B$8:$B$22,MATCH($B246,'Disrupt-DIH'!$A$8:$A$22,0))="","",IF(INDEX('Disrupt-DIH'!E$8:E$22,MATCH($B246,'Disrupt-DIH'!$A$8:$A$22,0))="N/A","No","Yes"))</f>
        <v/>
      </c>
      <c r="G246" s="64" t="str">
        <f>IF(INDEX('Disrupt-DIH'!$B$8:$B$22,MATCH($B246,'Disrupt-DIH'!$A$8:$A$22,0))="","",IF(INDEX('Disrupt-DIH'!F$8:F$22,MATCH($B246,'Disrupt-DIH'!$A$8:$A$22,0))="N/A","No","Yes"))</f>
        <v/>
      </c>
      <c r="H246" s="64" t="str">
        <f t="shared" si="9"/>
        <v/>
      </c>
      <c r="I246" s="50">
        <v>19</v>
      </c>
      <c r="J246" s="52" t="str">
        <f>IF(INDEX('Detail-SR'!$B$8:$B$27,MATCH(I246,'Detail-SR'!$A$8:$A$27,0))="","",IF(INDEX('Detail-SR'!$E$8:$E$27,MATCH(I246,'Detail-SR'!$A$8:$A$27,0))=H246,INDEX('Detail-SR'!$B$8:$B$27,MATCH(I246,'Detail-SR'!$A$8:$A$27,0)),""))</f>
        <v/>
      </c>
      <c r="K246" s="33"/>
      <c r="L246" s="50">
        <f t="shared" si="10"/>
        <v>0</v>
      </c>
      <c r="M246" s="50" t="str">
        <f t="shared" si="11"/>
        <v>D4c</v>
      </c>
    </row>
    <row r="247" spans="1:13" x14ac:dyDescent="0.25">
      <c r="A247" s="50">
        <v>240</v>
      </c>
      <c r="B247" s="50" t="s">
        <v>227</v>
      </c>
      <c r="C247" s="52" t="str">
        <f>IF(H247="","",IF(INDEX('Disrupt-DIH'!$B$8:$B$22,MATCH(B247,'Disrupt-DIH'!$A$8:$A$22,0))="","",INDEX('Disrupt-DIH'!$B$8:$B$22,MATCH(B247,'Disrupt-DIH'!$A$8:$A$22,0))))</f>
        <v/>
      </c>
      <c r="D247" s="64" t="s">
        <v>38</v>
      </c>
      <c r="E247" s="64" t="str">
        <f>IF(INDEX('Disrupt-DIH'!$B$8:$B$22,MATCH($B247,'Disrupt-DIH'!$A$8:$A$22,0))="","",IF(INDEX('Disrupt-DIH'!D$8:D$22,MATCH($B247,'Disrupt-DIH'!$A$8:$A$22,0))="N/A","No","Yes"))</f>
        <v/>
      </c>
      <c r="F247" s="64" t="str">
        <f>IF(INDEX('Disrupt-DIH'!$B$8:$B$22,MATCH($B247,'Disrupt-DIH'!$A$8:$A$22,0))="","",IF(INDEX('Disrupt-DIH'!E$8:E$22,MATCH($B247,'Disrupt-DIH'!$A$8:$A$22,0))="N/A","No","Yes"))</f>
        <v/>
      </c>
      <c r="G247" s="64" t="str">
        <f>IF(INDEX('Disrupt-DIH'!$B$8:$B$22,MATCH($B247,'Disrupt-DIH'!$A$8:$A$22,0))="","",IF(INDEX('Disrupt-DIH'!F$8:F$22,MATCH($B247,'Disrupt-DIH'!$A$8:$A$22,0))="N/A","No","Yes"))</f>
        <v/>
      </c>
      <c r="H247" s="64" t="str">
        <f t="shared" si="9"/>
        <v/>
      </c>
      <c r="I247" s="50">
        <v>20</v>
      </c>
      <c r="J247" s="52" t="str">
        <f>IF(INDEX('Detail-SR'!$B$8:$B$27,MATCH(I247,'Detail-SR'!$A$8:$A$27,0))="","",IF(INDEX('Detail-SR'!$E$8:$E$27,MATCH(I247,'Detail-SR'!$A$8:$A$27,0))=H247,INDEX('Detail-SR'!$B$8:$B$27,MATCH(I247,'Detail-SR'!$A$8:$A$27,0)),""))</f>
        <v/>
      </c>
      <c r="K247" s="33"/>
      <c r="L247" s="50">
        <f t="shared" si="10"/>
        <v>0</v>
      </c>
      <c r="M247" s="50" t="str">
        <f t="shared" si="11"/>
        <v>D4c</v>
      </c>
    </row>
    <row r="248" spans="1:13" x14ac:dyDescent="0.25">
      <c r="A248" s="50">
        <v>241</v>
      </c>
      <c r="B248" s="50" t="s">
        <v>228</v>
      </c>
      <c r="C248" s="52" t="str">
        <f>IF(H248="","",IF(INDEX('Disrupt-DIH'!$B$8:$B$22,MATCH(B248,'Disrupt-DIH'!$A$8:$A$22,0))="","",INDEX('Disrupt-DIH'!$B$8:$B$22,MATCH(B248,'Disrupt-DIH'!$A$8:$A$22,0))))</f>
        <v/>
      </c>
      <c r="D248" s="64" t="s">
        <v>37</v>
      </c>
      <c r="E248" s="64" t="str">
        <f>IF(INDEX('Disrupt-DIH'!$B$8:$B$22,MATCH($B248,'Disrupt-DIH'!$A$8:$A$22,0))="","",IF(INDEX('Disrupt-DIH'!D$8:D$22,MATCH($B248,'Disrupt-DIH'!$A$8:$A$22,0))="N/A","No","Yes"))</f>
        <v/>
      </c>
      <c r="F248" s="64" t="str">
        <f>IF(INDEX('Disrupt-DIH'!$B$8:$B$22,MATCH($B248,'Disrupt-DIH'!$A$8:$A$22,0))="","",IF(INDEX('Disrupt-DIH'!E$8:E$22,MATCH($B248,'Disrupt-DIH'!$A$8:$A$22,0))="N/A","No","Yes"))</f>
        <v/>
      </c>
      <c r="G248" s="64" t="str">
        <f>IF(INDEX('Disrupt-DIH'!$B$8:$B$22,MATCH($B248,'Disrupt-DIH'!$A$8:$A$22,0))="","",IF(INDEX('Disrupt-DIH'!F$8:F$22,MATCH($B248,'Disrupt-DIH'!$A$8:$A$22,0))="N/A","No","Yes"))</f>
        <v/>
      </c>
      <c r="H248" s="64" t="str">
        <f t="shared" si="9"/>
        <v/>
      </c>
      <c r="I248" s="50">
        <v>1</v>
      </c>
      <c r="J248" s="52" t="str">
        <f>IF(INDEX('Detail-SR'!$B$8:$B$27,MATCH(I248,'Detail-SR'!$A$8:$A$27,0))="","",IF(INDEX('Detail-SR'!$E$8:$E$27,MATCH(I248,'Detail-SR'!$A$8:$A$27,0))=H248,INDEX('Detail-SR'!$B$8:$B$27,MATCH(I248,'Detail-SR'!$A$8:$A$27,0)),""))</f>
        <v/>
      </c>
      <c r="K248" s="33"/>
      <c r="L248" s="50">
        <f t="shared" si="10"/>
        <v>0</v>
      </c>
      <c r="M248" s="50" t="str">
        <f t="shared" si="11"/>
        <v>D5a</v>
      </c>
    </row>
    <row r="249" spans="1:13" x14ac:dyDescent="0.25">
      <c r="A249" s="50">
        <v>242</v>
      </c>
      <c r="B249" s="50" t="s">
        <v>228</v>
      </c>
      <c r="C249" s="52" t="str">
        <f>IF(H249="","",IF(INDEX('Disrupt-DIH'!$B$8:$B$22,MATCH(B249,'Disrupt-DIH'!$A$8:$A$22,0))="","",INDEX('Disrupt-DIH'!$B$8:$B$22,MATCH(B249,'Disrupt-DIH'!$A$8:$A$22,0))))</f>
        <v/>
      </c>
      <c r="D249" s="64" t="s">
        <v>37</v>
      </c>
      <c r="E249" s="64" t="str">
        <f>IF(INDEX('Disrupt-DIH'!$B$8:$B$22,MATCH($B249,'Disrupt-DIH'!$A$8:$A$22,0))="","",IF(INDEX('Disrupt-DIH'!D$8:D$22,MATCH($B249,'Disrupt-DIH'!$A$8:$A$22,0))="N/A","No","Yes"))</f>
        <v/>
      </c>
      <c r="F249" s="64" t="str">
        <f>IF(INDEX('Disrupt-DIH'!$B$8:$B$22,MATCH($B249,'Disrupt-DIH'!$A$8:$A$22,0))="","",IF(INDEX('Disrupt-DIH'!E$8:E$22,MATCH($B249,'Disrupt-DIH'!$A$8:$A$22,0))="N/A","No","Yes"))</f>
        <v/>
      </c>
      <c r="G249" s="64" t="str">
        <f>IF(INDEX('Disrupt-DIH'!$B$8:$B$22,MATCH($B249,'Disrupt-DIH'!$A$8:$A$22,0))="","",IF(INDEX('Disrupt-DIH'!F$8:F$22,MATCH($B249,'Disrupt-DIH'!$A$8:$A$22,0))="N/A","No","Yes"))</f>
        <v/>
      </c>
      <c r="H249" s="64" t="str">
        <f t="shared" si="9"/>
        <v/>
      </c>
      <c r="I249" s="50">
        <v>2</v>
      </c>
      <c r="J249" s="52" t="str">
        <f>IF(INDEX('Detail-SR'!$B$8:$B$27,MATCH(I249,'Detail-SR'!$A$8:$A$27,0))="","",IF(INDEX('Detail-SR'!$E$8:$E$27,MATCH(I249,'Detail-SR'!$A$8:$A$27,0))=H249,INDEX('Detail-SR'!$B$8:$B$27,MATCH(I249,'Detail-SR'!$A$8:$A$27,0)),""))</f>
        <v/>
      </c>
      <c r="K249" s="33"/>
      <c r="L249" s="50">
        <f t="shared" si="10"/>
        <v>0</v>
      </c>
      <c r="M249" s="50" t="str">
        <f t="shared" si="11"/>
        <v>D5a</v>
      </c>
    </row>
    <row r="250" spans="1:13" x14ac:dyDescent="0.25">
      <c r="A250" s="50">
        <v>243</v>
      </c>
      <c r="B250" s="50" t="s">
        <v>228</v>
      </c>
      <c r="C250" s="52" t="str">
        <f>IF(H250="","",IF(INDEX('Disrupt-DIH'!$B$8:$B$22,MATCH(B250,'Disrupt-DIH'!$A$8:$A$22,0))="","",INDEX('Disrupt-DIH'!$B$8:$B$22,MATCH(B250,'Disrupt-DIH'!$A$8:$A$22,0))))</f>
        <v/>
      </c>
      <c r="D250" s="64" t="s">
        <v>37</v>
      </c>
      <c r="E250" s="64" t="str">
        <f>IF(INDEX('Disrupt-DIH'!$B$8:$B$22,MATCH($B250,'Disrupt-DIH'!$A$8:$A$22,0))="","",IF(INDEX('Disrupt-DIH'!D$8:D$22,MATCH($B250,'Disrupt-DIH'!$A$8:$A$22,0))="N/A","No","Yes"))</f>
        <v/>
      </c>
      <c r="F250" s="64" t="str">
        <f>IF(INDEX('Disrupt-DIH'!$B$8:$B$22,MATCH($B250,'Disrupt-DIH'!$A$8:$A$22,0))="","",IF(INDEX('Disrupt-DIH'!E$8:E$22,MATCH($B250,'Disrupt-DIH'!$A$8:$A$22,0))="N/A","No","Yes"))</f>
        <v/>
      </c>
      <c r="G250" s="64" t="str">
        <f>IF(INDEX('Disrupt-DIH'!$B$8:$B$22,MATCH($B250,'Disrupt-DIH'!$A$8:$A$22,0))="","",IF(INDEX('Disrupt-DIH'!F$8:F$22,MATCH($B250,'Disrupt-DIH'!$A$8:$A$22,0))="N/A","No","Yes"))</f>
        <v/>
      </c>
      <c r="H250" s="64" t="str">
        <f t="shared" si="9"/>
        <v/>
      </c>
      <c r="I250" s="50">
        <v>3</v>
      </c>
      <c r="J250" s="52" t="str">
        <f>IF(INDEX('Detail-SR'!$B$8:$B$27,MATCH(I250,'Detail-SR'!$A$8:$A$27,0))="","",IF(INDEX('Detail-SR'!$E$8:$E$27,MATCH(I250,'Detail-SR'!$A$8:$A$27,0))=H250,INDEX('Detail-SR'!$B$8:$B$27,MATCH(I250,'Detail-SR'!$A$8:$A$27,0)),""))</f>
        <v/>
      </c>
      <c r="K250" s="33"/>
      <c r="L250" s="50">
        <f t="shared" si="10"/>
        <v>0</v>
      </c>
      <c r="M250" s="50" t="str">
        <f t="shared" si="11"/>
        <v>D5a</v>
      </c>
    </row>
    <row r="251" spans="1:13" x14ac:dyDescent="0.25">
      <c r="A251" s="50">
        <v>244</v>
      </c>
      <c r="B251" s="50" t="s">
        <v>228</v>
      </c>
      <c r="C251" s="52" t="str">
        <f>IF(H251="","",IF(INDEX('Disrupt-DIH'!$B$8:$B$22,MATCH(B251,'Disrupt-DIH'!$A$8:$A$22,0))="","",INDEX('Disrupt-DIH'!$B$8:$B$22,MATCH(B251,'Disrupt-DIH'!$A$8:$A$22,0))))</f>
        <v/>
      </c>
      <c r="D251" s="64" t="s">
        <v>37</v>
      </c>
      <c r="E251" s="64" t="str">
        <f>IF(INDEX('Disrupt-DIH'!$B$8:$B$22,MATCH($B251,'Disrupt-DIH'!$A$8:$A$22,0))="","",IF(INDEX('Disrupt-DIH'!D$8:D$22,MATCH($B251,'Disrupt-DIH'!$A$8:$A$22,0))="N/A","No","Yes"))</f>
        <v/>
      </c>
      <c r="F251" s="64" t="str">
        <f>IF(INDEX('Disrupt-DIH'!$B$8:$B$22,MATCH($B251,'Disrupt-DIH'!$A$8:$A$22,0))="","",IF(INDEX('Disrupt-DIH'!E$8:E$22,MATCH($B251,'Disrupt-DIH'!$A$8:$A$22,0))="N/A","No","Yes"))</f>
        <v/>
      </c>
      <c r="G251" s="64" t="str">
        <f>IF(INDEX('Disrupt-DIH'!$B$8:$B$22,MATCH($B251,'Disrupt-DIH'!$A$8:$A$22,0))="","",IF(INDEX('Disrupt-DIH'!F$8:F$22,MATCH($B251,'Disrupt-DIH'!$A$8:$A$22,0))="N/A","No","Yes"))</f>
        <v/>
      </c>
      <c r="H251" s="64" t="str">
        <f t="shared" si="9"/>
        <v/>
      </c>
      <c r="I251" s="50">
        <v>4</v>
      </c>
      <c r="J251" s="52" t="str">
        <f>IF(INDEX('Detail-SR'!$B$8:$B$27,MATCH(I251,'Detail-SR'!$A$8:$A$27,0))="","",IF(INDEX('Detail-SR'!$E$8:$E$27,MATCH(I251,'Detail-SR'!$A$8:$A$27,0))=H251,INDEX('Detail-SR'!$B$8:$B$27,MATCH(I251,'Detail-SR'!$A$8:$A$27,0)),""))</f>
        <v/>
      </c>
      <c r="K251" s="33"/>
      <c r="L251" s="50">
        <f t="shared" si="10"/>
        <v>0</v>
      </c>
      <c r="M251" s="50" t="str">
        <f t="shared" si="11"/>
        <v>D5a</v>
      </c>
    </row>
    <row r="252" spans="1:13" x14ac:dyDescent="0.25">
      <c r="A252" s="50">
        <v>245</v>
      </c>
      <c r="B252" s="50" t="s">
        <v>228</v>
      </c>
      <c r="C252" s="52" t="str">
        <f>IF(H252="","",IF(INDEX('Disrupt-DIH'!$B$8:$B$22,MATCH(B252,'Disrupt-DIH'!$A$8:$A$22,0))="","",INDEX('Disrupt-DIH'!$B$8:$B$22,MATCH(B252,'Disrupt-DIH'!$A$8:$A$22,0))))</f>
        <v/>
      </c>
      <c r="D252" s="64" t="s">
        <v>37</v>
      </c>
      <c r="E252" s="64" t="str">
        <f>IF(INDEX('Disrupt-DIH'!$B$8:$B$22,MATCH($B252,'Disrupt-DIH'!$A$8:$A$22,0))="","",IF(INDEX('Disrupt-DIH'!D$8:D$22,MATCH($B252,'Disrupt-DIH'!$A$8:$A$22,0))="N/A","No","Yes"))</f>
        <v/>
      </c>
      <c r="F252" s="64" t="str">
        <f>IF(INDEX('Disrupt-DIH'!$B$8:$B$22,MATCH($B252,'Disrupt-DIH'!$A$8:$A$22,0))="","",IF(INDEX('Disrupt-DIH'!E$8:E$22,MATCH($B252,'Disrupt-DIH'!$A$8:$A$22,0))="N/A","No","Yes"))</f>
        <v/>
      </c>
      <c r="G252" s="64" t="str">
        <f>IF(INDEX('Disrupt-DIH'!$B$8:$B$22,MATCH($B252,'Disrupt-DIH'!$A$8:$A$22,0))="","",IF(INDEX('Disrupt-DIH'!F$8:F$22,MATCH($B252,'Disrupt-DIH'!$A$8:$A$22,0))="N/A","No","Yes"))</f>
        <v/>
      </c>
      <c r="H252" s="64" t="str">
        <f t="shared" si="9"/>
        <v/>
      </c>
      <c r="I252" s="50">
        <v>5</v>
      </c>
      <c r="J252" s="52" t="str">
        <f>IF(INDEX('Detail-SR'!$B$8:$B$27,MATCH(I252,'Detail-SR'!$A$8:$A$27,0))="","",IF(INDEX('Detail-SR'!$E$8:$E$27,MATCH(I252,'Detail-SR'!$A$8:$A$27,0))=H252,INDEX('Detail-SR'!$B$8:$B$27,MATCH(I252,'Detail-SR'!$A$8:$A$27,0)),""))</f>
        <v/>
      </c>
      <c r="K252" s="33"/>
      <c r="L252" s="50">
        <f t="shared" si="10"/>
        <v>0</v>
      </c>
      <c r="M252" s="50" t="str">
        <f t="shared" si="11"/>
        <v>D5a</v>
      </c>
    </row>
    <row r="253" spans="1:13" x14ac:dyDescent="0.25">
      <c r="A253" s="50">
        <v>246</v>
      </c>
      <c r="B253" s="50" t="s">
        <v>228</v>
      </c>
      <c r="C253" s="52" t="str">
        <f>IF(H253="","",IF(INDEX('Disrupt-DIH'!$B$8:$B$22,MATCH(B253,'Disrupt-DIH'!$A$8:$A$22,0))="","",INDEX('Disrupt-DIH'!$B$8:$B$22,MATCH(B253,'Disrupt-DIH'!$A$8:$A$22,0))))</f>
        <v/>
      </c>
      <c r="D253" s="64" t="s">
        <v>37</v>
      </c>
      <c r="E253" s="64" t="str">
        <f>IF(INDEX('Disrupt-DIH'!$B$8:$B$22,MATCH($B253,'Disrupt-DIH'!$A$8:$A$22,0))="","",IF(INDEX('Disrupt-DIH'!D$8:D$22,MATCH($B253,'Disrupt-DIH'!$A$8:$A$22,0))="N/A","No","Yes"))</f>
        <v/>
      </c>
      <c r="F253" s="64" t="str">
        <f>IF(INDEX('Disrupt-DIH'!$B$8:$B$22,MATCH($B253,'Disrupt-DIH'!$A$8:$A$22,0))="","",IF(INDEX('Disrupt-DIH'!E$8:E$22,MATCH($B253,'Disrupt-DIH'!$A$8:$A$22,0))="N/A","No","Yes"))</f>
        <v/>
      </c>
      <c r="G253" s="64" t="str">
        <f>IF(INDEX('Disrupt-DIH'!$B$8:$B$22,MATCH($B253,'Disrupt-DIH'!$A$8:$A$22,0))="","",IF(INDEX('Disrupt-DIH'!F$8:F$22,MATCH($B253,'Disrupt-DIH'!$A$8:$A$22,0))="N/A","No","Yes"))</f>
        <v/>
      </c>
      <c r="H253" s="64" t="str">
        <f t="shared" si="9"/>
        <v/>
      </c>
      <c r="I253" s="50">
        <v>6</v>
      </c>
      <c r="J253" s="52" t="str">
        <f>IF(INDEX('Detail-SR'!$B$8:$B$27,MATCH(I253,'Detail-SR'!$A$8:$A$27,0))="","",IF(INDEX('Detail-SR'!$E$8:$E$27,MATCH(I253,'Detail-SR'!$A$8:$A$27,0))=H253,INDEX('Detail-SR'!$B$8:$B$27,MATCH(I253,'Detail-SR'!$A$8:$A$27,0)),""))</f>
        <v/>
      </c>
      <c r="K253" s="33"/>
      <c r="L253" s="50">
        <f t="shared" si="10"/>
        <v>0</v>
      </c>
      <c r="M253" s="50" t="str">
        <f t="shared" si="11"/>
        <v>D5a</v>
      </c>
    </row>
    <row r="254" spans="1:13" x14ac:dyDescent="0.25">
      <c r="A254" s="50">
        <v>247</v>
      </c>
      <c r="B254" s="50" t="s">
        <v>228</v>
      </c>
      <c r="C254" s="52" t="str">
        <f>IF(H254="","",IF(INDEX('Disrupt-DIH'!$B$8:$B$22,MATCH(B254,'Disrupt-DIH'!$A$8:$A$22,0))="","",INDEX('Disrupt-DIH'!$B$8:$B$22,MATCH(B254,'Disrupt-DIH'!$A$8:$A$22,0))))</f>
        <v/>
      </c>
      <c r="D254" s="64" t="s">
        <v>37</v>
      </c>
      <c r="E254" s="64" t="str">
        <f>IF(INDEX('Disrupt-DIH'!$B$8:$B$22,MATCH($B254,'Disrupt-DIH'!$A$8:$A$22,0))="","",IF(INDEX('Disrupt-DIH'!D$8:D$22,MATCH($B254,'Disrupt-DIH'!$A$8:$A$22,0))="N/A","No","Yes"))</f>
        <v/>
      </c>
      <c r="F254" s="64" t="str">
        <f>IF(INDEX('Disrupt-DIH'!$B$8:$B$22,MATCH($B254,'Disrupt-DIH'!$A$8:$A$22,0))="","",IF(INDEX('Disrupt-DIH'!E$8:E$22,MATCH($B254,'Disrupt-DIH'!$A$8:$A$22,0))="N/A","No","Yes"))</f>
        <v/>
      </c>
      <c r="G254" s="64" t="str">
        <f>IF(INDEX('Disrupt-DIH'!$B$8:$B$22,MATCH($B254,'Disrupt-DIH'!$A$8:$A$22,0))="","",IF(INDEX('Disrupt-DIH'!F$8:F$22,MATCH($B254,'Disrupt-DIH'!$A$8:$A$22,0))="N/A","No","Yes"))</f>
        <v/>
      </c>
      <c r="H254" s="64" t="str">
        <f t="shared" si="9"/>
        <v/>
      </c>
      <c r="I254" s="50">
        <v>7</v>
      </c>
      <c r="J254" s="52" t="str">
        <f>IF(INDEX('Detail-SR'!$B$8:$B$27,MATCH(I254,'Detail-SR'!$A$8:$A$27,0))="","",IF(INDEX('Detail-SR'!$E$8:$E$27,MATCH(I254,'Detail-SR'!$A$8:$A$27,0))=H254,INDEX('Detail-SR'!$B$8:$B$27,MATCH(I254,'Detail-SR'!$A$8:$A$27,0)),""))</f>
        <v/>
      </c>
      <c r="K254" s="33"/>
      <c r="L254" s="50">
        <f t="shared" si="10"/>
        <v>0</v>
      </c>
      <c r="M254" s="50" t="str">
        <f t="shared" si="11"/>
        <v>D5a</v>
      </c>
    </row>
    <row r="255" spans="1:13" x14ac:dyDescent="0.25">
      <c r="A255" s="50">
        <v>248</v>
      </c>
      <c r="B255" s="50" t="s">
        <v>228</v>
      </c>
      <c r="C255" s="52" t="str">
        <f>IF(H255="","",IF(INDEX('Disrupt-DIH'!$B$8:$B$22,MATCH(B255,'Disrupt-DIH'!$A$8:$A$22,0))="","",INDEX('Disrupt-DIH'!$B$8:$B$22,MATCH(B255,'Disrupt-DIH'!$A$8:$A$22,0))))</f>
        <v/>
      </c>
      <c r="D255" s="64" t="s">
        <v>37</v>
      </c>
      <c r="E255" s="64" t="str">
        <f>IF(INDEX('Disrupt-DIH'!$B$8:$B$22,MATCH($B255,'Disrupt-DIH'!$A$8:$A$22,0))="","",IF(INDEX('Disrupt-DIH'!D$8:D$22,MATCH($B255,'Disrupt-DIH'!$A$8:$A$22,0))="N/A","No","Yes"))</f>
        <v/>
      </c>
      <c r="F255" s="64" t="str">
        <f>IF(INDEX('Disrupt-DIH'!$B$8:$B$22,MATCH($B255,'Disrupt-DIH'!$A$8:$A$22,0))="","",IF(INDEX('Disrupt-DIH'!E$8:E$22,MATCH($B255,'Disrupt-DIH'!$A$8:$A$22,0))="N/A","No","Yes"))</f>
        <v/>
      </c>
      <c r="G255" s="64" t="str">
        <f>IF(INDEX('Disrupt-DIH'!$B$8:$B$22,MATCH($B255,'Disrupt-DIH'!$A$8:$A$22,0))="","",IF(INDEX('Disrupt-DIH'!F$8:F$22,MATCH($B255,'Disrupt-DIH'!$A$8:$A$22,0))="N/A","No","Yes"))</f>
        <v/>
      </c>
      <c r="H255" s="64" t="str">
        <f t="shared" si="9"/>
        <v/>
      </c>
      <c r="I255" s="50">
        <v>8</v>
      </c>
      <c r="J255" s="52" t="str">
        <f>IF(INDEX('Detail-SR'!$B$8:$B$27,MATCH(I255,'Detail-SR'!$A$8:$A$27,0))="","",IF(INDEX('Detail-SR'!$E$8:$E$27,MATCH(I255,'Detail-SR'!$A$8:$A$27,0))=H255,INDEX('Detail-SR'!$B$8:$B$27,MATCH(I255,'Detail-SR'!$A$8:$A$27,0)),""))</f>
        <v/>
      </c>
      <c r="K255" s="33"/>
      <c r="L255" s="50">
        <f t="shared" si="10"/>
        <v>0</v>
      </c>
      <c r="M255" s="50" t="str">
        <f t="shared" si="11"/>
        <v>D5a</v>
      </c>
    </row>
    <row r="256" spans="1:13" x14ac:dyDescent="0.25">
      <c r="A256" s="50">
        <v>249</v>
      </c>
      <c r="B256" s="50" t="s">
        <v>228</v>
      </c>
      <c r="C256" s="52" t="str">
        <f>IF(H256="","",IF(INDEX('Disrupt-DIH'!$B$8:$B$22,MATCH(B256,'Disrupt-DIH'!$A$8:$A$22,0))="","",INDEX('Disrupt-DIH'!$B$8:$B$22,MATCH(B256,'Disrupt-DIH'!$A$8:$A$22,0))))</f>
        <v/>
      </c>
      <c r="D256" s="64" t="s">
        <v>37</v>
      </c>
      <c r="E256" s="64" t="str">
        <f>IF(INDEX('Disrupt-DIH'!$B$8:$B$22,MATCH($B256,'Disrupt-DIH'!$A$8:$A$22,0))="","",IF(INDEX('Disrupt-DIH'!D$8:D$22,MATCH($B256,'Disrupt-DIH'!$A$8:$A$22,0))="N/A","No","Yes"))</f>
        <v/>
      </c>
      <c r="F256" s="64" t="str">
        <f>IF(INDEX('Disrupt-DIH'!$B$8:$B$22,MATCH($B256,'Disrupt-DIH'!$A$8:$A$22,0))="","",IF(INDEX('Disrupt-DIH'!E$8:E$22,MATCH($B256,'Disrupt-DIH'!$A$8:$A$22,0))="N/A","No","Yes"))</f>
        <v/>
      </c>
      <c r="G256" s="64" t="str">
        <f>IF(INDEX('Disrupt-DIH'!$B$8:$B$22,MATCH($B256,'Disrupt-DIH'!$A$8:$A$22,0))="","",IF(INDEX('Disrupt-DIH'!F$8:F$22,MATCH($B256,'Disrupt-DIH'!$A$8:$A$22,0))="N/A","No","Yes"))</f>
        <v/>
      </c>
      <c r="H256" s="64" t="str">
        <f t="shared" si="9"/>
        <v/>
      </c>
      <c r="I256" s="50">
        <v>9</v>
      </c>
      <c r="J256" s="52" t="str">
        <f>IF(INDEX('Detail-SR'!$B$8:$B$27,MATCH(I256,'Detail-SR'!$A$8:$A$27,0))="","",IF(INDEX('Detail-SR'!$E$8:$E$27,MATCH(I256,'Detail-SR'!$A$8:$A$27,0))=H256,INDEX('Detail-SR'!$B$8:$B$27,MATCH(I256,'Detail-SR'!$A$8:$A$27,0)),""))</f>
        <v/>
      </c>
      <c r="K256" s="33"/>
      <c r="L256" s="50">
        <f t="shared" si="10"/>
        <v>0</v>
      </c>
      <c r="M256" s="50" t="str">
        <f t="shared" si="11"/>
        <v>D5a</v>
      </c>
    </row>
    <row r="257" spans="1:13" x14ac:dyDescent="0.25">
      <c r="A257" s="50">
        <v>250</v>
      </c>
      <c r="B257" s="50" t="s">
        <v>228</v>
      </c>
      <c r="C257" s="52" t="str">
        <f>IF(H257="","",IF(INDEX('Disrupt-DIH'!$B$8:$B$22,MATCH(B257,'Disrupt-DIH'!$A$8:$A$22,0))="","",INDEX('Disrupt-DIH'!$B$8:$B$22,MATCH(B257,'Disrupt-DIH'!$A$8:$A$22,0))))</f>
        <v/>
      </c>
      <c r="D257" s="64" t="s">
        <v>37</v>
      </c>
      <c r="E257" s="64" t="str">
        <f>IF(INDEX('Disrupt-DIH'!$B$8:$B$22,MATCH($B257,'Disrupt-DIH'!$A$8:$A$22,0))="","",IF(INDEX('Disrupt-DIH'!D$8:D$22,MATCH($B257,'Disrupt-DIH'!$A$8:$A$22,0))="N/A","No","Yes"))</f>
        <v/>
      </c>
      <c r="F257" s="64" t="str">
        <f>IF(INDEX('Disrupt-DIH'!$B$8:$B$22,MATCH($B257,'Disrupt-DIH'!$A$8:$A$22,0))="","",IF(INDEX('Disrupt-DIH'!E$8:E$22,MATCH($B257,'Disrupt-DIH'!$A$8:$A$22,0))="N/A","No","Yes"))</f>
        <v/>
      </c>
      <c r="G257" s="64" t="str">
        <f>IF(INDEX('Disrupt-DIH'!$B$8:$B$22,MATCH($B257,'Disrupt-DIH'!$A$8:$A$22,0))="","",IF(INDEX('Disrupt-DIH'!F$8:F$22,MATCH($B257,'Disrupt-DIH'!$A$8:$A$22,0))="N/A","No","Yes"))</f>
        <v/>
      </c>
      <c r="H257" s="64" t="str">
        <f t="shared" si="9"/>
        <v/>
      </c>
      <c r="I257" s="50">
        <v>10</v>
      </c>
      <c r="J257" s="52" t="str">
        <f>IF(INDEX('Detail-SR'!$B$8:$B$27,MATCH(I257,'Detail-SR'!$A$8:$A$27,0))="","",IF(INDEX('Detail-SR'!$E$8:$E$27,MATCH(I257,'Detail-SR'!$A$8:$A$27,0))=H257,INDEX('Detail-SR'!$B$8:$B$27,MATCH(I257,'Detail-SR'!$A$8:$A$27,0)),""))</f>
        <v/>
      </c>
      <c r="K257" s="33"/>
      <c r="L257" s="50">
        <f t="shared" si="10"/>
        <v>0</v>
      </c>
      <c r="M257" s="50" t="str">
        <f t="shared" si="11"/>
        <v>D5a</v>
      </c>
    </row>
    <row r="258" spans="1:13" x14ac:dyDescent="0.25">
      <c r="A258" s="50">
        <v>251</v>
      </c>
      <c r="B258" s="50" t="s">
        <v>228</v>
      </c>
      <c r="C258" s="52" t="str">
        <f>IF(H258="","",IF(INDEX('Disrupt-DIH'!$B$8:$B$22,MATCH(B258,'Disrupt-DIH'!$A$8:$A$22,0))="","",INDEX('Disrupt-DIH'!$B$8:$B$22,MATCH(B258,'Disrupt-DIH'!$A$8:$A$22,0))))</f>
        <v/>
      </c>
      <c r="D258" s="64" t="s">
        <v>37</v>
      </c>
      <c r="E258" s="64" t="str">
        <f>IF(INDEX('Disrupt-DIH'!$B$8:$B$22,MATCH($B258,'Disrupt-DIH'!$A$8:$A$22,0))="","",IF(INDEX('Disrupt-DIH'!D$8:D$22,MATCH($B258,'Disrupt-DIH'!$A$8:$A$22,0))="N/A","No","Yes"))</f>
        <v/>
      </c>
      <c r="F258" s="64" t="str">
        <f>IF(INDEX('Disrupt-DIH'!$B$8:$B$22,MATCH($B258,'Disrupt-DIH'!$A$8:$A$22,0))="","",IF(INDEX('Disrupt-DIH'!E$8:E$22,MATCH($B258,'Disrupt-DIH'!$A$8:$A$22,0))="N/A","No","Yes"))</f>
        <v/>
      </c>
      <c r="G258" s="64" t="str">
        <f>IF(INDEX('Disrupt-DIH'!$B$8:$B$22,MATCH($B258,'Disrupt-DIH'!$A$8:$A$22,0))="","",IF(INDEX('Disrupt-DIH'!F$8:F$22,MATCH($B258,'Disrupt-DIH'!$A$8:$A$22,0))="N/A","No","Yes"))</f>
        <v/>
      </c>
      <c r="H258" s="64" t="str">
        <f t="shared" si="9"/>
        <v/>
      </c>
      <c r="I258" s="50">
        <v>11</v>
      </c>
      <c r="J258" s="52" t="str">
        <f>IF(INDEX('Detail-SR'!$B$8:$B$27,MATCH(I258,'Detail-SR'!$A$8:$A$27,0))="","",IF(INDEX('Detail-SR'!$E$8:$E$27,MATCH(I258,'Detail-SR'!$A$8:$A$27,0))=H258,INDEX('Detail-SR'!$B$8:$B$27,MATCH(I258,'Detail-SR'!$A$8:$A$27,0)),""))</f>
        <v/>
      </c>
      <c r="K258" s="33"/>
      <c r="L258" s="50">
        <f t="shared" si="10"/>
        <v>0</v>
      </c>
      <c r="M258" s="50" t="str">
        <f t="shared" si="11"/>
        <v>D5a</v>
      </c>
    </row>
    <row r="259" spans="1:13" x14ac:dyDescent="0.25">
      <c r="A259" s="50">
        <v>252</v>
      </c>
      <c r="B259" s="50" t="s">
        <v>228</v>
      </c>
      <c r="C259" s="52" t="str">
        <f>IF(H259="","",IF(INDEX('Disrupt-DIH'!$B$8:$B$22,MATCH(B259,'Disrupt-DIH'!$A$8:$A$22,0))="","",INDEX('Disrupt-DIH'!$B$8:$B$22,MATCH(B259,'Disrupt-DIH'!$A$8:$A$22,0))))</f>
        <v/>
      </c>
      <c r="D259" s="64" t="s">
        <v>37</v>
      </c>
      <c r="E259" s="64" t="str">
        <f>IF(INDEX('Disrupt-DIH'!$B$8:$B$22,MATCH($B259,'Disrupt-DIH'!$A$8:$A$22,0))="","",IF(INDEX('Disrupt-DIH'!D$8:D$22,MATCH($B259,'Disrupt-DIH'!$A$8:$A$22,0))="N/A","No","Yes"))</f>
        <v/>
      </c>
      <c r="F259" s="64" t="str">
        <f>IF(INDEX('Disrupt-DIH'!$B$8:$B$22,MATCH($B259,'Disrupt-DIH'!$A$8:$A$22,0))="","",IF(INDEX('Disrupt-DIH'!E$8:E$22,MATCH($B259,'Disrupt-DIH'!$A$8:$A$22,0))="N/A","No","Yes"))</f>
        <v/>
      </c>
      <c r="G259" s="64" t="str">
        <f>IF(INDEX('Disrupt-DIH'!$B$8:$B$22,MATCH($B259,'Disrupt-DIH'!$A$8:$A$22,0))="","",IF(INDEX('Disrupt-DIH'!F$8:F$22,MATCH($B259,'Disrupt-DIH'!$A$8:$A$22,0))="N/A","No","Yes"))</f>
        <v/>
      </c>
      <c r="H259" s="64" t="str">
        <f t="shared" si="9"/>
        <v/>
      </c>
      <c r="I259" s="50">
        <v>12</v>
      </c>
      <c r="J259" s="52" t="str">
        <f>IF(INDEX('Detail-SR'!$B$8:$B$27,MATCH(I259,'Detail-SR'!$A$8:$A$27,0))="","",IF(INDEX('Detail-SR'!$E$8:$E$27,MATCH(I259,'Detail-SR'!$A$8:$A$27,0))=H259,INDEX('Detail-SR'!$B$8:$B$27,MATCH(I259,'Detail-SR'!$A$8:$A$27,0)),""))</f>
        <v/>
      </c>
      <c r="K259" s="33"/>
      <c r="L259" s="50">
        <f t="shared" si="10"/>
        <v>0</v>
      </c>
      <c r="M259" s="50" t="str">
        <f t="shared" si="11"/>
        <v>D5a</v>
      </c>
    </row>
    <row r="260" spans="1:13" x14ac:dyDescent="0.25">
      <c r="A260" s="50">
        <v>253</v>
      </c>
      <c r="B260" s="50" t="s">
        <v>228</v>
      </c>
      <c r="C260" s="52" t="str">
        <f>IF(H260="","",IF(INDEX('Disrupt-DIH'!$B$8:$B$22,MATCH(B260,'Disrupt-DIH'!$A$8:$A$22,0))="","",INDEX('Disrupt-DIH'!$B$8:$B$22,MATCH(B260,'Disrupt-DIH'!$A$8:$A$22,0))))</f>
        <v/>
      </c>
      <c r="D260" s="64" t="s">
        <v>37</v>
      </c>
      <c r="E260" s="64" t="str">
        <f>IF(INDEX('Disrupt-DIH'!$B$8:$B$22,MATCH($B260,'Disrupt-DIH'!$A$8:$A$22,0))="","",IF(INDEX('Disrupt-DIH'!D$8:D$22,MATCH($B260,'Disrupt-DIH'!$A$8:$A$22,0))="N/A","No","Yes"))</f>
        <v/>
      </c>
      <c r="F260" s="64" t="str">
        <f>IF(INDEX('Disrupt-DIH'!$B$8:$B$22,MATCH($B260,'Disrupt-DIH'!$A$8:$A$22,0))="","",IF(INDEX('Disrupt-DIH'!E$8:E$22,MATCH($B260,'Disrupt-DIH'!$A$8:$A$22,0))="N/A","No","Yes"))</f>
        <v/>
      </c>
      <c r="G260" s="64" t="str">
        <f>IF(INDEX('Disrupt-DIH'!$B$8:$B$22,MATCH($B260,'Disrupt-DIH'!$A$8:$A$22,0))="","",IF(INDEX('Disrupt-DIH'!F$8:F$22,MATCH($B260,'Disrupt-DIH'!$A$8:$A$22,0))="N/A","No","Yes"))</f>
        <v/>
      </c>
      <c r="H260" s="64" t="str">
        <f t="shared" si="9"/>
        <v/>
      </c>
      <c r="I260" s="50">
        <v>13</v>
      </c>
      <c r="J260" s="52" t="str">
        <f>IF(INDEX('Detail-SR'!$B$8:$B$27,MATCH(I260,'Detail-SR'!$A$8:$A$27,0))="","",IF(INDEX('Detail-SR'!$E$8:$E$27,MATCH(I260,'Detail-SR'!$A$8:$A$27,0))=H260,INDEX('Detail-SR'!$B$8:$B$27,MATCH(I260,'Detail-SR'!$A$8:$A$27,0)),""))</f>
        <v/>
      </c>
      <c r="K260" s="33"/>
      <c r="L260" s="50">
        <f t="shared" si="10"/>
        <v>0</v>
      </c>
      <c r="M260" s="50" t="str">
        <f t="shared" si="11"/>
        <v>D5a</v>
      </c>
    </row>
    <row r="261" spans="1:13" x14ac:dyDescent="0.25">
      <c r="A261" s="50">
        <v>254</v>
      </c>
      <c r="B261" s="50" t="s">
        <v>228</v>
      </c>
      <c r="C261" s="52" t="str">
        <f>IF(H261="","",IF(INDEX('Disrupt-DIH'!$B$8:$B$22,MATCH(B261,'Disrupt-DIH'!$A$8:$A$22,0))="","",INDEX('Disrupt-DIH'!$B$8:$B$22,MATCH(B261,'Disrupt-DIH'!$A$8:$A$22,0))))</f>
        <v/>
      </c>
      <c r="D261" s="64" t="s">
        <v>37</v>
      </c>
      <c r="E261" s="64" t="str">
        <f>IF(INDEX('Disrupt-DIH'!$B$8:$B$22,MATCH($B261,'Disrupt-DIH'!$A$8:$A$22,0))="","",IF(INDEX('Disrupt-DIH'!D$8:D$22,MATCH($B261,'Disrupt-DIH'!$A$8:$A$22,0))="N/A","No","Yes"))</f>
        <v/>
      </c>
      <c r="F261" s="64" t="str">
        <f>IF(INDEX('Disrupt-DIH'!$B$8:$B$22,MATCH($B261,'Disrupt-DIH'!$A$8:$A$22,0))="","",IF(INDEX('Disrupt-DIH'!E$8:E$22,MATCH($B261,'Disrupt-DIH'!$A$8:$A$22,0))="N/A","No","Yes"))</f>
        <v/>
      </c>
      <c r="G261" s="64" t="str">
        <f>IF(INDEX('Disrupt-DIH'!$B$8:$B$22,MATCH($B261,'Disrupt-DIH'!$A$8:$A$22,0))="","",IF(INDEX('Disrupt-DIH'!F$8:F$22,MATCH($B261,'Disrupt-DIH'!$A$8:$A$22,0))="N/A","No","Yes"))</f>
        <v/>
      </c>
      <c r="H261" s="64" t="str">
        <f t="shared" si="9"/>
        <v/>
      </c>
      <c r="I261" s="50">
        <v>14</v>
      </c>
      <c r="J261" s="52" t="str">
        <f>IF(INDEX('Detail-SR'!$B$8:$B$27,MATCH(I261,'Detail-SR'!$A$8:$A$27,0))="","",IF(INDEX('Detail-SR'!$E$8:$E$27,MATCH(I261,'Detail-SR'!$A$8:$A$27,0))=H261,INDEX('Detail-SR'!$B$8:$B$27,MATCH(I261,'Detail-SR'!$A$8:$A$27,0)),""))</f>
        <v/>
      </c>
      <c r="K261" s="33"/>
      <c r="L261" s="50">
        <f t="shared" si="10"/>
        <v>0</v>
      </c>
      <c r="M261" s="50" t="str">
        <f t="shared" si="11"/>
        <v>D5a</v>
      </c>
    </row>
    <row r="262" spans="1:13" x14ac:dyDescent="0.25">
      <c r="A262" s="50">
        <v>255</v>
      </c>
      <c r="B262" s="50" t="s">
        <v>228</v>
      </c>
      <c r="C262" s="52" t="str">
        <f>IF(H262="","",IF(INDEX('Disrupt-DIH'!$B$8:$B$22,MATCH(B262,'Disrupt-DIH'!$A$8:$A$22,0))="","",INDEX('Disrupt-DIH'!$B$8:$B$22,MATCH(B262,'Disrupt-DIH'!$A$8:$A$22,0))))</f>
        <v/>
      </c>
      <c r="D262" s="64" t="s">
        <v>37</v>
      </c>
      <c r="E262" s="64" t="str">
        <f>IF(INDEX('Disrupt-DIH'!$B$8:$B$22,MATCH($B262,'Disrupt-DIH'!$A$8:$A$22,0))="","",IF(INDEX('Disrupt-DIH'!D$8:D$22,MATCH($B262,'Disrupt-DIH'!$A$8:$A$22,0))="N/A","No","Yes"))</f>
        <v/>
      </c>
      <c r="F262" s="64" t="str">
        <f>IF(INDEX('Disrupt-DIH'!$B$8:$B$22,MATCH($B262,'Disrupt-DIH'!$A$8:$A$22,0))="","",IF(INDEX('Disrupt-DIH'!E$8:E$22,MATCH($B262,'Disrupt-DIH'!$A$8:$A$22,0))="N/A","No","Yes"))</f>
        <v/>
      </c>
      <c r="G262" s="64" t="str">
        <f>IF(INDEX('Disrupt-DIH'!$B$8:$B$22,MATCH($B262,'Disrupt-DIH'!$A$8:$A$22,0))="","",IF(INDEX('Disrupt-DIH'!F$8:F$22,MATCH($B262,'Disrupt-DIH'!$A$8:$A$22,0))="N/A","No","Yes"))</f>
        <v/>
      </c>
      <c r="H262" s="64" t="str">
        <f t="shared" si="9"/>
        <v/>
      </c>
      <c r="I262" s="50">
        <v>15</v>
      </c>
      <c r="J262" s="52" t="str">
        <f>IF(INDEX('Detail-SR'!$B$8:$B$27,MATCH(I262,'Detail-SR'!$A$8:$A$27,0))="","",IF(INDEX('Detail-SR'!$E$8:$E$27,MATCH(I262,'Detail-SR'!$A$8:$A$27,0))=H262,INDEX('Detail-SR'!$B$8:$B$27,MATCH(I262,'Detail-SR'!$A$8:$A$27,0)),""))</f>
        <v/>
      </c>
      <c r="K262" s="33"/>
      <c r="L262" s="50">
        <f t="shared" si="10"/>
        <v>0</v>
      </c>
      <c r="M262" s="50" t="str">
        <f t="shared" si="11"/>
        <v>D5a</v>
      </c>
    </row>
    <row r="263" spans="1:13" x14ac:dyDescent="0.25">
      <c r="A263" s="50">
        <v>256</v>
      </c>
      <c r="B263" s="50" t="s">
        <v>228</v>
      </c>
      <c r="C263" s="52" t="str">
        <f>IF(H263="","",IF(INDEX('Disrupt-DIH'!$B$8:$B$22,MATCH(B263,'Disrupt-DIH'!$A$8:$A$22,0))="","",INDEX('Disrupt-DIH'!$B$8:$B$22,MATCH(B263,'Disrupt-DIH'!$A$8:$A$22,0))))</f>
        <v/>
      </c>
      <c r="D263" s="64" t="s">
        <v>37</v>
      </c>
      <c r="E263" s="64" t="str">
        <f>IF(INDEX('Disrupt-DIH'!$B$8:$B$22,MATCH($B263,'Disrupt-DIH'!$A$8:$A$22,0))="","",IF(INDEX('Disrupt-DIH'!D$8:D$22,MATCH($B263,'Disrupt-DIH'!$A$8:$A$22,0))="N/A","No","Yes"))</f>
        <v/>
      </c>
      <c r="F263" s="64" t="str">
        <f>IF(INDEX('Disrupt-DIH'!$B$8:$B$22,MATCH($B263,'Disrupt-DIH'!$A$8:$A$22,0))="","",IF(INDEX('Disrupt-DIH'!E$8:E$22,MATCH($B263,'Disrupt-DIH'!$A$8:$A$22,0))="N/A","No","Yes"))</f>
        <v/>
      </c>
      <c r="G263" s="64" t="str">
        <f>IF(INDEX('Disrupt-DIH'!$B$8:$B$22,MATCH($B263,'Disrupt-DIH'!$A$8:$A$22,0))="","",IF(INDEX('Disrupt-DIH'!F$8:F$22,MATCH($B263,'Disrupt-DIH'!$A$8:$A$22,0))="N/A","No","Yes"))</f>
        <v/>
      </c>
      <c r="H263" s="64" t="str">
        <f t="shared" si="9"/>
        <v/>
      </c>
      <c r="I263" s="50">
        <v>16</v>
      </c>
      <c r="J263" s="52" t="str">
        <f>IF(INDEX('Detail-SR'!$B$8:$B$27,MATCH(I263,'Detail-SR'!$A$8:$A$27,0))="","",IF(INDEX('Detail-SR'!$E$8:$E$27,MATCH(I263,'Detail-SR'!$A$8:$A$27,0))=H263,INDEX('Detail-SR'!$B$8:$B$27,MATCH(I263,'Detail-SR'!$A$8:$A$27,0)),""))</f>
        <v/>
      </c>
      <c r="K263" s="33"/>
      <c r="L263" s="50">
        <f t="shared" si="10"/>
        <v>0</v>
      </c>
      <c r="M263" s="50" t="str">
        <f t="shared" si="11"/>
        <v>D5a</v>
      </c>
    </row>
    <row r="264" spans="1:13" x14ac:dyDescent="0.25">
      <c r="A264" s="50">
        <v>257</v>
      </c>
      <c r="B264" s="50" t="s">
        <v>228</v>
      </c>
      <c r="C264" s="52" t="str">
        <f>IF(H264="","",IF(INDEX('Disrupt-DIH'!$B$8:$B$22,MATCH(B264,'Disrupt-DIH'!$A$8:$A$22,0))="","",INDEX('Disrupt-DIH'!$B$8:$B$22,MATCH(B264,'Disrupt-DIH'!$A$8:$A$22,0))))</f>
        <v/>
      </c>
      <c r="D264" s="64" t="s">
        <v>37</v>
      </c>
      <c r="E264" s="64" t="str">
        <f>IF(INDEX('Disrupt-DIH'!$B$8:$B$22,MATCH($B264,'Disrupt-DIH'!$A$8:$A$22,0))="","",IF(INDEX('Disrupt-DIH'!D$8:D$22,MATCH($B264,'Disrupt-DIH'!$A$8:$A$22,0))="N/A","No","Yes"))</f>
        <v/>
      </c>
      <c r="F264" s="64" t="str">
        <f>IF(INDEX('Disrupt-DIH'!$B$8:$B$22,MATCH($B264,'Disrupt-DIH'!$A$8:$A$22,0))="","",IF(INDEX('Disrupt-DIH'!E$8:E$22,MATCH($B264,'Disrupt-DIH'!$A$8:$A$22,0))="N/A","No","Yes"))</f>
        <v/>
      </c>
      <c r="G264" s="64" t="str">
        <f>IF(INDEX('Disrupt-DIH'!$B$8:$B$22,MATCH($B264,'Disrupt-DIH'!$A$8:$A$22,0))="","",IF(INDEX('Disrupt-DIH'!F$8:F$22,MATCH($B264,'Disrupt-DIH'!$A$8:$A$22,0))="N/A","No","Yes"))</f>
        <v/>
      </c>
      <c r="H264" s="64" t="str">
        <f t="shared" si="9"/>
        <v/>
      </c>
      <c r="I264" s="50">
        <v>17</v>
      </c>
      <c r="J264" s="52" t="str">
        <f>IF(INDEX('Detail-SR'!$B$8:$B$27,MATCH(I264,'Detail-SR'!$A$8:$A$27,0))="","",IF(INDEX('Detail-SR'!$E$8:$E$27,MATCH(I264,'Detail-SR'!$A$8:$A$27,0))=H264,INDEX('Detail-SR'!$B$8:$B$27,MATCH(I264,'Detail-SR'!$A$8:$A$27,0)),""))</f>
        <v/>
      </c>
      <c r="K264" s="33"/>
      <c r="L264" s="50">
        <f t="shared" si="10"/>
        <v>0</v>
      </c>
      <c r="M264" s="50" t="str">
        <f t="shared" si="11"/>
        <v>D5a</v>
      </c>
    </row>
    <row r="265" spans="1:13" x14ac:dyDescent="0.25">
      <c r="A265" s="50">
        <v>258</v>
      </c>
      <c r="B265" s="50" t="s">
        <v>228</v>
      </c>
      <c r="C265" s="52" t="str">
        <f>IF(H265="","",IF(INDEX('Disrupt-DIH'!$B$8:$B$22,MATCH(B265,'Disrupt-DIH'!$A$8:$A$22,0))="","",INDEX('Disrupt-DIH'!$B$8:$B$22,MATCH(B265,'Disrupt-DIH'!$A$8:$A$22,0))))</f>
        <v/>
      </c>
      <c r="D265" s="64" t="s">
        <v>37</v>
      </c>
      <c r="E265" s="64" t="str">
        <f>IF(INDEX('Disrupt-DIH'!$B$8:$B$22,MATCH($B265,'Disrupt-DIH'!$A$8:$A$22,0))="","",IF(INDEX('Disrupt-DIH'!D$8:D$22,MATCH($B265,'Disrupt-DIH'!$A$8:$A$22,0))="N/A","No","Yes"))</f>
        <v/>
      </c>
      <c r="F265" s="64" t="str">
        <f>IF(INDEX('Disrupt-DIH'!$B$8:$B$22,MATCH($B265,'Disrupt-DIH'!$A$8:$A$22,0))="","",IF(INDEX('Disrupt-DIH'!E$8:E$22,MATCH($B265,'Disrupt-DIH'!$A$8:$A$22,0))="N/A","No","Yes"))</f>
        <v/>
      </c>
      <c r="G265" s="64" t="str">
        <f>IF(INDEX('Disrupt-DIH'!$B$8:$B$22,MATCH($B265,'Disrupt-DIH'!$A$8:$A$22,0))="","",IF(INDEX('Disrupt-DIH'!F$8:F$22,MATCH($B265,'Disrupt-DIH'!$A$8:$A$22,0))="N/A","No","Yes"))</f>
        <v/>
      </c>
      <c r="H265" s="64" t="str">
        <f t="shared" ref="H265:H328" si="12">IF(AND(D265="Electricity",E265="Yes"),"Electricity",IF(AND(D265="Natural Gas",F265="Yes"),"Natural Gas",IF(AND(D265="Water",G265="Yes"),"Water","")))</f>
        <v/>
      </c>
      <c r="I265" s="50">
        <v>18</v>
      </c>
      <c r="J265" s="52" t="str">
        <f>IF(INDEX('Detail-SR'!$B$8:$B$27,MATCH(I265,'Detail-SR'!$A$8:$A$27,0))="","",IF(INDEX('Detail-SR'!$E$8:$E$27,MATCH(I265,'Detail-SR'!$A$8:$A$27,0))=H265,INDEX('Detail-SR'!$B$8:$B$27,MATCH(I265,'Detail-SR'!$A$8:$A$27,0)),""))</f>
        <v/>
      </c>
      <c r="K265" s="33"/>
      <c r="L265" s="50">
        <f t="shared" ref="L265:L328" si="13">IF(J265="",0,IF(K265="Yes",0,0.8))</f>
        <v>0</v>
      </c>
      <c r="M265" s="50" t="str">
        <f t="shared" ref="M265:M328" si="14">B265&amp;(IF(D265="Electricity","a",IF(D265="Natural Gas","b","c")))</f>
        <v>D5a</v>
      </c>
    </row>
    <row r="266" spans="1:13" x14ac:dyDescent="0.25">
      <c r="A266" s="50">
        <v>259</v>
      </c>
      <c r="B266" s="50" t="s">
        <v>228</v>
      </c>
      <c r="C266" s="52" t="str">
        <f>IF(H266="","",IF(INDEX('Disrupt-DIH'!$B$8:$B$22,MATCH(B266,'Disrupt-DIH'!$A$8:$A$22,0))="","",INDEX('Disrupt-DIH'!$B$8:$B$22,MATCH(B266,'Disrupt-DIH'!$A$8:$A$22,0))))</f>
        <v/>
      </c>
      <c r="D266" s="64" t="s">
        <v>37</v>
      </c>
      <c r="E266" s="64" t="str">
        <f>IF(INDEX('Disrupt-DIH'!$B$8:$B$22,MATCH($B266,'Disrupt-DIH'!$A$8:$A$22,0))="","",IF(INDEX('Disrupt-DIH'!D$8:D$22,MATCH($B266,'Disrupt-DIH'!$A$8:$A$22,0))="N/A","No","Yes"))</f>
        <v/>
      </c>
      <c r="F266" s="64" t="str">
        <f>IF(INDEX('Disrupt-DIH'!$B$8:$B$22,MATCH($B266,'Disrupt-DIH'!$A$8:$A$22,0))="","",IF(INDEX('Disrupt-DIH'!E$8:E$22,MATCH($B266,'Disrupt-DIH'!$A$8:$A$22,0))="N/A","No","Yes"))</f>
        <v/>
      </c>
      <c r="G266" s="64" t="str">
        <f>IF(INDEX('Disrupt-DIH'!$B$8:$B$22,MATCH($B266,'Disrupt-DIH'!$A$8:$A$22,0))="","",IF(INDEX('Disrupt-DIH'!F$8:F$22,MATCH($B266,'Disrupt-DIH'!$A$8:$A$22,0))="N/A","No","Yes"))</f>
        <v/>
      </c>
      <c r="H266" s="64" t="str">
        <f t="shared" si="12"/>
        <v/>
      </c>
      <c r="I266" s="50">
        <v>19</v>
      </c>
      <c r="J266" s="52" t="str">
        <f>IF(INDEX('Detail-SR'!$B$8:$B$27,MATCH(I266,'Detail-SR'!$A$8:$A$27,0))="","",IF(INDEX('Detail-SR'!$E$8:$E$27,MATCH(I266,'Detail-SR'!$A$8:$A$27,0))=H266,INDEX('Detail-SR'!$B$8:$B$27,MATCH(I266,'Detail-SR'!$A$8:$A$27,0)),""))</f>
        <v/>
      </c>
      <c r="K266" s="33"/>
      <c r="L266" s="50">
        <f t="shared" si="13"/>
        <v>0</v>
      </c>
      <c r="M266" s="50" t="str">
        <f t="shared" si="14"/>
        <v>D5a</v>
      </c>
    </row>
    <row r="267" spans="1:13" x14ac:dyDescent="0.25">
      <c r="A267" s="50">
        <v>260</v>
      </c>
      <c r="B267" s="50" t="s">
        <v>228</v>
      </c>
      <c r="C267" s="52" t="str">
        <f>IF(H267="","",IF(INDEX('Disrupt-DIH'!$B$8:$B$22,MATCH(B267,'Disrupt-DIH'!$A$8:$A$22,0))="","",INDEX('Disrupt-DIH'!$B$8:$B$22,MATCH(B267,'Disrupt-DIH'!$A$8:$A$22,0))))</f>
        <v/>
      </c>
      <c r="D267" s="64" t="s">
        <v>37</v>
      </c>
      <c r="E267" s="64" t="str">
        <f>IF(INDEX('Disrupt-DIH'!$B$8:$B$22,MATCH($B267,'Disrupt-DIH'!$A$8:$A$22,0))="","",IF(INDEX('Disrupt-DIH'!D$8:D$22,MATCH($B267,'Disrupt-DIH'!$A$8:$A$22,0))="N/A","No","Yes"))</f>
        <v/>
      </c>
      <c r="F267" s="64" t="str">
        <f>IF(INDEX('Disrupt-DIH'!$B$8:$B$22,MATCH($B267,'Disrupt-DIH'!$A$8:$A$22,0))="","",IF(INDEX('Disrupt-DIH'!E$8:E$22,MATCH($B267,'Disrupt-DIH'!$A$8:$A$22,0))="N/A","No","Yes"))</f>
        <v/>
      </c>
      <c r="G267" s="64" t="str">
        <f>IF(INDEX('Disrupt-DIH'!$B$8:$B$22,MATCH($B267,'Disrupt-DIH'!$A$8:$A$22,0))="","",IF(INDEX('Disrupt-DIH'!F$8:F$22,MATCH($B267,'Disrupt-DIH'!$A$8:$A$22,0))="N/A","No","Yes"))</f>
        <v/>
      </c>
      <c r="H267" s="64" t="str">
        <f t="shared" si="12"/>
        <v/>
      </c>
      <c r="I267" s="50">
        <v>20</v>
      </c>
      <c r="J267" s="52" t="str">
        <f>IF(INDEX('Detail-SR'!$B$8:$B$27,MATCH(I267,'Detail-SR'!$A$8:$A$27,0))="","",IF(INDEX('Detail-SR'!$E$8:$E$27,MATCH(I267,'Detail-SR'!$A$8:$A$27,0))=H267,INDEX('Detail-SR'!$B$8:$B$27,MATCH(I267,'Detail-SR'!$A$8:$A$27,0)),""))</f>
        <v/>
      </c>
      <c r="K267" s="33"/>
      <c r="L267" s="50">
        <f t="shared" si="13"/>
        <v>0</v>
      </c>
      <c r="M267" s="50" t="str">
        <f t="shared" si="14"/>
        <v>D5a</v>
      </c>
    </row>
    <row r="268" spans="1:13" x14ac:dyDescent="0.25">
      <c r="A268" s="50">
        <v>261</v>
      </c>
      <c r="B268" s="50" t="s">
        <v>228</v>
      </c>
      <c r="C268" s="52" t="str">
        <f>IF(H268="","",IF(INDEX('Disrupt-DIH'!$B$8:$B$22,MATCH(B268,'Disrupt-DIH'!$A$8:$A$22,0))="","",INDEX('Disrupt-DIH'!$B$8:$B$22,MATCH(B268,'Disrupt-DIH'!$A$8:$A$22,0))))</f>
        <v/>
      </c>
      <c r="D268" s="64" t="s">
        <v>49</v>
      </c>
      <c r="E268" s="64" t="str">
        <f>IF(INDEX('Disrupt-DIH'!$B$8:$B$22,MATCH($B268,'Disrupt-DIH'!$A$8:$A$22,0))="","",IF(INDEX('Disrupt-DIH'!D$8:D$22,MATCH($B268,'Disrupt-DIH'!$A$8:$A$22,0))="N/A","No","Yes"))</f>
        <v/>
      </c>
      <c r="F268" s="64" t="str">
        <f>IF(INDEX('Disrupt-DIH'!$B$8:$B$22,MATCH($B268,'Disrupt-DIH'!$A$8:$A$22,0))="","",IF(INDEX('Disrupt-DIH'!E$8:E$22,MATCH($B268,'Disrupt-DIH'!$A$8:$A$22,0))="N/A","No","Yes"))</f>
        <v/>
      </c>
      <c r="G268" s="64" t="str">
        <f>IF(INDEX('Disrupt-DIH'!$B$8:$B$22,MATCH($B268,'Disrupt-DIH'!$A$8:$A$22,0))="","",IF(INDEX('Disrupt-DIH'!F$8:F$22,MATCH($B268,'Disrupt-DIH'!$A$8:$A$22,0))="N/A","No","Yes"))</f>
        <v/>
      </c>
      <c r="H268" s="64" t="str">
        <f t="shared" si="12"/>
        <v/>
      </c>
      <c r="I268" s="50">
        <v>1</v>
      </c>
      <c r="J268" s="52" t="str">
        <f>IF(INDEX('Detail-SR'!$B$8:$B$27,MATCH(I268,'Detail-SR'!$A$8:$A$27,0))="","",IF(INDEX('Detail-SR'!$E$8:$E$27,MATCH(I268,'Detail-SR'!$A$8:$A$27,0))=H268,INDEX('Detail-SR'!$B$8:$B$27,MATCH(I268,'Detail-SR'!$A$8:$A$27,0)),""))</f>
        <v/>
      </c>
      <c r="K268" s="33"/>
      <c r="L268" s="50">
        <f t="shared" si="13"/>
        <v>0</v>
      </c>
      <c r="M268" s="50" t="str">
        <f t="shared" si="14"/>
        <v>D5b</v>
      </c>
    </row>
    <row r="269" spans="1:13" x14ac:dyDescent="0.25">
      <c r="A269" s="50">
        <v>262</v>
      </c>
      <c r="B269" s="50" t="s">
        <v>228</v>
      </c>
      <c r="C269" s="52" t="str">
        <f>IF(H269="","",IF(INDEX('Disrupt-DIH'!$B$8:$B$22,MATCH(B269,'Disrupt-DIH'!$A$8:$A$22,0))="","",INDEX('Disrupt-DIH'!$B$8:$B$22,MATCH(B269,'Disrupt-DIH'!$A$8:$A$22,0))))</f>
        <v/>
      </c>
      <c r="D269" s="64" t="s">
        <v>49</v>
      </c>
      <c r="E269" s="64" t="str">
        <f>IF(INDEX('Disrupt-DIH'!$B$8:$B$22,MATCH($B269,'Disrupt-DIH'!$A$8:$A$22,0))="","",IF(INDEX('Disrupt-DIH'!D$8:D$22,MATCH($B269,'Disrupt-DIH'!$A$8:$A$22,0))="N/A","No","Yes"))</f>
        <v/>
      </c>
      <c r="F269" s="64" t="str">
        <f>IF(INDEX('Disrupt-DIH'!$B$8:$B$22,MATCH($B269,'Disrupt-DIH'!$A$8:$A$22,0))="","",IF(INDEX('Disrupt-DIH'!E$8:E$22,MATCH($B269,'Disrupt-DIH'!$A$8:$A$22,0))="N/A","No","Yes"))</f>
        <v/>
      </c>
      <c r="G269" s="64" t="str">
        <f>IF(INDEX('Disrupt-DIH'!$B$8:$B$22,MATCH($B269,'Disrupt-DIH'!$A$8:$A$22,0))="","",IF(INDEX('Disrupt-DIH'!F$8:F$22,MATCH($B269,'Disrupt-DIH'!$A$8:$A$22,0))="N/A","No","Yes"))</f>
        <v/>
      </c>
      <c r="H269" s="64" t="str">
        <f t="shared" si="12"/>
        <v/>
      </c>
      <c r="I269" s="50">
        <v>2</v>
      </c>
      <c r="J269" s="52" t="str">
        <f>IF(INDEX('Detail-SR'!$B$8:$B$27,MATCH(I269,'Detail-SR'!$A$8:$A$27,0))="","",IF(INDEX('Detail-SR'!$E$8:$E$27,MATCH(I269,'Detail-SR'!$A$8:$A$27,0))=H269,INDEX('Detail-SR'!$B$8:$B$27,MATCH(I269,'Detail-SR'!$A$8:$A$27,0)),""))</f>
        <v/>
      </c>
      <c r="K269" s="33"/>
      <c r="L269" s="50">
        <f t="shared" si="13"/>
        <v>0</v>
      </c>
      <c r="M269" s="50" t="str">
        <f t="shared" si="14"/>
        <v>D5b</v>
      </c>
    </row>
    <row r="270" spans="1:13" x14ac:dyDescent="0.25">
      <c r="A270" s="50">
        <v>263</v>
      </c>
      <c r="B270" s="50" t="s">
        <v>228</v>
      </c>
      <c r="C270" s="52" t="str">
        <f>IF(H270="","",IF(INDEX('Disrupt-DIH'!$B$8:$B$22,MATCH(B270,'Disrupt-DIH'!$A$8:$A$22,0))="","",INDEX('Disrupt-DIH'!$B$8:$B$22,MATCH(B270,'Disrupt-DIH'!$A$8:$A$22,0))))</f>
        <v/>
      </c>
      <c r="D270" s="64" t="s">
        <v>49</v>
      </c>
      <c r="E270" s="64" t="str">
        <f>IF(INDEX('Disrupt-DIH'!$B$8:$B$22,MATCH($B270,'Disrupt-DIH'!$A$8:$A$22,0))="","",IF(INDEX('Disrupt-DIH'!D$8:D$22,MATCH($B270,'Disrupt-DIH'!$A$8:$A$22,0))="N/A","No","Yes"))</f>
        <v/>
      </c>
      <c r="F270" s="64" t="str">
        <f>IF(INDEX('Disrupt-DIH'!$B$8:$B$22,MATCH($B270,'Disrupt-DIH'!$A$8:$A$22,0))="","",IF(INDEX('Disrupt-DIH'!E$8:E$22,MATCH($B270,'Disrupt-DIH'!$A$8:$A$22,0))="N/A","No","Yes"))</f>
        <v/>
      </c>
      <c r="G270" s="64" t="str">
        <f>IF(INDEX('Disrupt-DIH'!$B$8:$B$22,MATCH($B270,'Disrupt-DIH'!$A$8:$A$22,0))="","",IF(INDEX('Disrupt-DIH'!F$8:F$22,MATCH($B270,'Disrupt-DIH'!$A$8:$A$22,0))="N/A","No","Yes"))</f>
        <v/>
      </c>
      <c r="H270" s="64" t="str">
        <f t="shared" si="12"/>
        <v/>
      </c>
      <c r="I270" s="50">
        <v>3</v>
      </c>
      <c r="J270" s="52" t="str">
        <f>IF(INDEX('Detail-SR'!$B$8:$B$27,MATCH(I270,'Detail-SR'!$A$8:$A$27,0))="","",IF(INDEX('Detail-SR'!$E$8:$E$27,MATCH(I270,'Detail-SR'!$A$8:$A$27,0))=H270,INDEX('Detail-SR'!$B$8:$B$27,MATCH(I270,'Detail-SR'!$A$8:$A$27,0)),""))</f>
        <v/>
      </c>
      <c r="K270" s="33"/>
      <c r="L270" s="50">
        <f t="shared" si="13"/>
        <v>0</v>
      </c>
      <c r="M270" s="50" t="str">
        <f t="shared" si="14"/>
        <v>D5b</v>
      </c>
    </row>
    <row r="271" spans="1:13" x14ac:dyDescent="0.25">
      <c r="A271" s="50">
        <v>264</v>
      </c>
      <c r="B271" s="50" t="s">
        <v>228</v>
      </c>
      <c r="C271" s="52" t="str">
        <f>IF(H271="","",IF(INDEX('Disrupt-DIH'!$B$8:$B$22,MATCH(B271,'Disrupt-DIH'!$A$8:$A$22,0))="","",INDEX('Disrupt-DIH'!$B$8:$B$22,MATCH(B271,'Disrupt-DIH'!$A$8:$A$22,0))))</f>
        <v/>
      </c>
      <c r="D271" s="64" t="s">
        <v>49</v>
      </c>
      <c r="E271" s="64" t="str">
        <f>IF(INDEX('Disrupt-DIH'!$B$8:$B$22,MATCH($B271,'Disrupt-DIH'!$A$8:$A$22,0))="","",IF(INDEX('Disrupt-DIH'!D$8:D$22,MATCH($B271,'Disrupt-DIH'!$A$8:$A$22,0))="N/A","No","Yes"))</f>
        <v/>
      </c>
      <c r="F271" s="64" t="str">
        <f>IF(INDEX('Disrupt-DIH'!$B$8:$B$22,MATCH($B271,'Disrupt-DIH'!$A$8:$A$22,0))="","",IF(INDEX('Disrupt-DIH'!E$8:E$22,MATCH($B271,'Disrupt-DIH'!$A$8:$A$22,0))="N/A","No","Yes"))</f>
        <v/>
      </c>
      <c r="G271" s="64" t="str">
        <f>IF(INDEX('Disrupt-DIH'!$B$8:$B$22,MATCH($B271,'Disrupt-DIH'!$A$8:$A$22,0))="","",IF(INDEX('Disrupt-DIH'!F$8:F$22,MATCH($B271,'Disrupt-DIH'!$A$8:$A$22,0))="N/A","No","Yes"))</f>
        <v/>
      </c>
      <c r="H271" s="64" t="str">
        <f t="shared" si="12"/>
        <v/>
      </c>
      <c r="I271" s="50">
        <v>4</v>
      </c>
      <c r="J271" s="52" t="str">
        <f>IF(INDEX('Detail-SR'!$B$8:$B$27,MATCH(I271,'Detail-SR'!$A$8:$A$27,0))="","",IF(INDEX('Detail-SR'!$E$8:$E$27,MATCH(I271,'Detail-SR'!$A$8:$A$27,0))=H271,INDEX('Detail-SR'!$B$8:$B$27,MATCH(I271,'Detail-SR'!$A$8:$A$27,0)),""))</f>
        <v/>
      </c>
      <c r="K271" s="33"/>
      <c r="L271" s="50">
        <f t="shared" si="13"/>
        <v>0</v>
      </c>
      <c r="M271" s="50" t="str">
        <f t="shared" si="14"/>
        <v>D5b</v>
      </c>
    </row>
    <row r="272" spans="1:13" x14ac:dyDescent="0.25">
      <c r="A272" s="50">
        <v>265</v>
      </c>
      <c r="B272" s="50" t="s">
        <v>228</v>
      </c>
      <c r="C272" s="52" t="str">
        <f>IF(H272="","",IF(INDEX('Disrupt-DIH'!$B$8:$B$22,MATCH(B272,'Disrupt-DIH'!$A$8:$A$22,0))="","",INDEX('Disrupt-DIH'!$B$8:$B$22,MATCH(B272,'Disrupt-DIH'!$A$8:$A$22,0))))</f>
        <v/>
      </c>
      <c r="D272" s="64" t="s">
        <v>49</v>
      </c>
      <c r="E272" s="64" t="str">
        <f>IF(INDEX('Disrupt-DIH'!$B$8:$B$22,MATCH($B272,'Disrupt-DIH'!$A$8:$A$22,0))="","",IF(INDEX('Disrupt-DIH'!D$8:D$22,MATCH($B272,'Disrupt-DIH'!$A$8:$A$22,0))="N/A","No","Yes"))</f>
        <v/>
      </c>
      <c r="F272" s="64" t="str">
        <f>IF(INDEX('Disrupt-DIH'!$B$8:$B$22,MATCH($B272,'Disrupt-DIH'!$A$8:$A$22,0))="","",IF(INDEX('Disrupt-DIH'!E$8:E$22,MATCH($B272,'Disrupt-DIH'!$A$8:$A$22,0))="N/A","No","Yes"))</f>
        <v/>
      </c>
      <c r="G272" s="64" t="str">
        <f>IF(INDEX('Disrupt-DIH'!$B$8:$B$22,MATCH($B272,'Disrupt-DIH'!$A$8:$A$22,0))="","",IF(INDEX('Disrupt-DIH'!F$8:F$22,MATCH($B272,'Disrupt-DIH'!$A$8:$A$22,0))="N/A","No","Yes"))</f>
        <v/>
      </c>
      <c r="H272" s="64" t="str">
        <f t="shared" si="12"/>
        <v/>
      </c>
      <c r="I272" s="50">
        <v>5</v>
      </c>
      <c r="J272" s="52" t="str">
        <f>IF(INDEX('Detail-SR'!$B$8:$B$27,MATCH(I272,'Detail-SR'!$A$8:$A$27,0))="","",IF(INDEX('Detail-SR'!$E$8:$E$27,MATCH(I272,'Detail-SR'!$A$8:$A$27,0))=H272,INDEX('Detail-SR'!$B$8:$B$27,MATCH(I272,'Detail-SR'!$A$8:$A$27,0)),""))</f>
        <v/>
      </c>
      <c r="K272" s="33"/>
      <c r="L272" s="50">
        <f t="shared" si="13"/>
        <v>0</v>
      </c>
      <c r="M272" s="50" t="str">
        <f t="shared" si="14"/>
        <v>D5b</v>
      </c>
    </row>
    <row r="273" spans="1:13" x14ac:dyDescent="0.25">
      <c r="A273" s="50">
        <v>266</v>
      </c>
      <c r="B273" s="50" t="s">
        <v>228</v>
      </c>
      <c r="C273" s="52" t="str">
        <f>IF(H273="","",IF(INDEX('Disrupt-DIH'!$B$8:$B$22,MATCH(B273,'Disrupt-DIH'!$A$8:$A$22,0))="","",INDEX('Disrupt-DIH'!$B$8:$B$22,MATCH(B273,'Disrupt-DIH'!$A$8:$A$22,0))))</f>
        <v/>
      </c>
      <c r="D273" s="64" t="s">
        <v>49</v>
      </c>
      <c r="E273" s="64" t="str">
        <f>IF(INDEX('Disrupt-DIH'!$B$8:$B$22,MATCH($B273,'Disrupt-DIH'!$A$8:$A$22,0))="","",IF(INDEX('Disrupt-DIH'!D$8:D$22,MATCH($B273,'Disrupt-DIH'!$A$8:$A$22,0))="N/A","No","Yes"))</f>
        <v/>
      </c>
      <c r="F273" s="64" t="str">
        <f>IF(INDEX('Disrupt-DIH'!$B$8:$B$22,MATCH($B273,'Disrupt-DIH'!$A$8:$A$22,0))="","",IF(INDEX('Disrupt-DIH'!E$8:E$22,MATCH($B273,'Disrupt-DIH'!$A$8:$A$22,0))="N/A","No","Yes"))</f>
        <v/>
      </c>
      <c r="G273" s="64" t="str">
        <f>IF(INDEX('Disrupt-DIH'!$B$8:$B$22,MATCH($B273,'Disrupt-DIH'!$A$8:$A$22,0))="","",IF(INDEX('Disrupt-DIH'!F$8:F$22,MATCH($B273,'Disrupt-DIH'!$A$8:$A$22,0))="N/A","No","Yes"))</f>
        <v/>
      </c>
      <c r="H273" s="64" t="str">
        <f t="shared" si="12"/>
        <v/>
      </c>
      <c r="I273" s="50">
        <v>6</v>
      </c>
      <c r="J273" s="52" t="str">
        <f>IF(INDEX('Detail-SR'!$B$8:$B$27,MATCH(I273,'Detail-SR'!$A$8:$A$27,0))="","",IF(INDEX('Detail-SR'!$E$8:$E$27,MATCH(I273,'Detail-SR'!$A$8:$A$27,0))=H273,INDEX('Detail-SR'!$B$8:$B$27,MATCH(I273,'Detail-SR'!$A$8:$A$27,0)),""))</f>
        <v/>
      </c>
      <c r="K273" s="33"/>
      <c r="L273" s="50">
        <f t="shared" si="13"/>
        <v>0</v>
      </c>
      <c r="M273" s="50" t="str">
        <f t="shared" si="14"/>
        <v>D5b</v>
      </c>
    </row>
    <row r="274" spans="1:13" x14ac:dyDescent="0.25">
      <c r="A274" s="50">
        <v>267</v>
      </c>
      <c r="B274" s="50" t="s">
        <v>228</v>
      </c>
      <c r="C274" s="52" t="str">
        <f>IF(H274="","",IF(INDEX('Disrupt-DIH'!$B$8:$B$22,MATCH(B274,'Disrupt-DIH'!$A$8:$A$22,0))="","",INDEX('Disrupt-DIH'!$B$8:$B$22,MATCH(B274,'Disrupt-DIH'!$A$8:$A$22,0))))</f>
        <v/>
      </c>
      <c r="D274" s="64" t="s">
        <v>49</v>
      </c>
      <c r="E274" s="64" t="str">
        <f>IF(INDEX('Disrupt-DIH'!$B$8:$B$22,MATCH($B274,'Disrupt-DIH'!$A$8:$A$22,0))="","",IF(INDEX('Disrupt-DIH'!D$8:D$22,MATCH($B274,'Disrupt-DIH'!$A$8:$A$22,0))="N/A","No","Yes"))</f>
        <v/>
      </c>
      <c r="F274" s="64" t="str">
        <f>IF(INDEX('Disrupt-DIH'!$B$8:$B$22,MATCH($B274,'Disrupt-DIH'!$A$8:$A$22,0))="","",IF(INDEX('Disrupt-DIH'!E$8:E$22,MATCH($B274,'Disrupt-DIH'!$A$8:$A$22,0))="N/A","No","Yes"))</f>
        <v/>
      </c>
      <c r="G274" s="64" t="str">
        <f>IF(INDEX('Disrupt-DIH'!$B$8:$B$22,MATCH($B274,'Disrupt-DIH'!$A$8:$A$22,0))="","",IF(INDEX('Disrupt-DIH'!F$8:F$22,MATCH($B274,'Disrupt-DIH'!$A$8:$A$22,0))="N/A","No","Yes"))</f>
        <v/>
      </c>
      <c r="H274" s="64" t="str">
        <f t="shared" si="12"/>
        <v/>
      </c>
      <c r="I274" s="50">
        <v>7</v>
      </c>
      <c r="J274" s="52" t="str">
        <f>IF(INDEX('Detail-SR'!$B$8:$B$27,MATCH(I274,'Detail-SR'!$A$8:$A$27,0))="","",IF(INDEX('Detail-SR'!$E$8:$E$27,MATCH(I274,'Detail-SR'!$A$8:$A$27,0))=H274,INDEX('Detail-SR'!$B$8:$B$27,MATCH(I274,'Detail-SR'!$A$8:$A$27,0)),""))</f>
        <v/>
      </c>
      <c r="K274" s="33"/>
      <c r="L274" s="50">
        <f t="shared" si="13"/>
        <v>0</v>
      </c>
      <c r="M274" s="50" t="str">
        <f t="shared" si="14"/>
        <v>D5b</v>
      </c>
    </row>
    <row r="275" spans="1:13" x14ac:dyDescent="0.25">
      <c r="A275" s="50">
        <v>268</v>
      </c>
      <c r="B275" s="50" t="s">
        <v>228</v>
      </c>
      <c r="C275" s="52" t="str">
        <f>IF(H275="","",IF(INDEX('Disrupt-DIH'!$B$8:$B$22,MATCH(B275,'Disrupt-DIH'!$A$8:$A$22,0))="","",INDEX('Disrupt-DIH'!$B$8:$B$22,MATCH(B275,'Disrupt-DIH'!$A$8:$A$22,0))))</f>
        <v/>
      </c>
      <c r="D275" s="64" t="s">
        <v>49</v>
      </c>
      <c r="E275" s="64" t="str">
        <f>IF(INDEX('Disrupt-DIH'!$B$8:$B$22,MATCH($B275,'Disrupt-DIH'!$A$8:$A$22,0))="","",IF(INDEX('Disrupt-DIH'!D$8:D$22,MATCH($B275,'Disrupt-DIH'!$A$8:$A$22,0))="N/A","No","Yes"))</f>
        <v/>
      </c>
      <c r="F275" s="64" t="str">
        <f>IF(INDEX('Disrupt-DIH'!$B$8:$B$22,MATCH($B275,'Disrupt-DIH'!$A$8:$A$22,0))="","",IF(INDEX('Disrupt-DIH'!E$8:E$22,MATCH($B275,'Disrupt-DIH'!$A$8:$A$22,0))="N/A","No","Yes"))</f>
        <v/>
      </c>
      <c r="G275" s="64" t="str">
        <f>IF(INDEX('Disrupt-DIH'!$B$8:$B$22,MATCH($B275,'Disrupt-DIH'!$A$8:$A$22,0))="","",IF(INDEX('Disrupt-DIH'!F$8:F$22,MATCH($B275,'Disrupt-DIH'!$A$8:$A$22,0))="N/A","No","Yes"))</f>
        <v/>
      </c>
      <c r="H275" s="64" t="str">
        <f t="shared" si="12"/>
        <v/>
      </c>
      <c r="I275" s="50">
        <v>8</v>
      </c>
      <c r="J275" s="52" t="str">
        <f>IF(INDEX('Detail-SR'!$B$8:$B$27,MATCH(I275,'Detail-SR'!$A$8:$A$27,0))="","",IF(INDEX('Detail-SR'!$E$8:$E$27,MATCH(I275,'Detail-SR'!$A$8:$A$27,0))=H275,INDEX('Detail-SR'!$B$8:$B$27,MATCH(I275,'Detail-SR'!$A$8:$A$27,0)),""))</f>
        <v/>
      </c>
      <c r="K275" s="33"/>
      <c r="L275" s="50">
        <f t="shared" si="13"/>
        <v>0</v>
      </c>
      <c r="M275" s="50" t="str">
        <f t="shared" si="14"/>
        <v>D5b</v>
      </c>
    </row>
    <row r="276" spans="1:13" x14ac:dyDescent="0.25">
      <c r="A276" s="50">
        <v>269</v>
      </c>
      <c r="B276" s="50" t="s">
        <v>228</v>
      </c>
      <c r="C276" s="52" t="str">
        <f>IF(H276="","",IF(INDEX('Disrupt-DIH'!$B$8:$B$22,MATCH(B276,'Disrupt-DIH'!$A$8:$A$22,0))="","",INDEX('Disrupt-DIH'!$B$8:$B$22,MATCH(B276,'Disrupt-DIH'!$A$8:$A$22,0))))</f>
        <v/>
      </c>
      <c r="D276" s="64" t="s">
        <v>49</v>
      </c>
      <c r="E276" s="64" t="str">
        <f>IF(INDEX('Disrupt-DIH'!$B$8:$B$22,MATCH($B276,'Disrupt-DIH'!$A$8:$A$22,0))="","",IF(INDEX('Disrupt-DIH'!D$8:D$22,MATCH($B276,'Disrupt-DIH'!$A$8:$A$22,0))="N/A","No","Yes"))</f>
        <v/>
      </c>
      <c r="F276" s="64" t="str">
        <f>IF(INDEX('Disrupt-DIH'!$B$8:$B$22,MATCH($B276,'Disrupt-DIH'!$A$8:$A$22,0))="","",IF(INDEX('Disrupt-DIH'!E$8:E$22,MATCH($B276,'Disrupt-DIH'!$A$8:$A$22,0))="N/A","No","Yes"))</f>
        <v/>
      </c>
      <c r="G276" s="64" t="str">
        <f>IF(INDEX('Disrupt-DIH'!$B$8:$B$22,MATCH($B276,'Disrupt-DIH'!$A$8:$A$22,0))="","",IF(INDEX('Disrupt-DIH'!F$8:F$22,MATCH($B276,'Disrupt-DIH'!$A$8:$A$22,0))="N/A","No","Yes"))</f>
        <v/>
      </c>
      <c r="H276" s="64" t="str">
        <f t="shared" si="12"/>
        <v/>
      </c>
      <c r="I276" s="50">
        <v>9</v>
      </c>
      <c r="J276" s="52" t="str">
        <f>IF(INDEX('Detail-SR'!$B$8:$B$27,MATCH(I276,'Detail-SR'!$A$8:$A$27,0))="","",IF(INDEX('Detail-SR'!$E$8:$E$27,MATCH(I276,'Detail-SR'!$A$8:$A$27,0))=H276,INDEX('Detail-SR'!$B$8:$B$27,MATCH(I276,'Detail-SR'!$A$8:$A$27,0)),""))</f>
        <v/>
      </c>
      <c r="K276" s="33"/>
      <c r="L276" s="50">
        <f t="shared" si="13"/>
        <v>0</v>
      </c>
      <c r="M276" s="50" t="str">
        <f t="shared" si="14"/>
        <v>D5b</v>
      </c>
    </row>
    <row r="277" spans="1:13" x14ac:dyDescent="0.25">
      <c r="A277" s="50">
        <v>270</v>
      </c>
      <c r="B277" s="50" t="s">
        <v>228</v>
      </c>
      <c r="C277" s="52" t="str">
        <f>IF(H277="","",IF(INDEX('Disrupt-DIH'!$B$8:$B$22,MATCH(B277,'Disrupt-DIH'!$A$8:$A$22,0))="","",INDEX('Disrupt-DIH'!$B$8:$B$22,MATCH(B277,'Disrupt-DIH'!$A$8:$A$22,0))))</f>
        <v/>
      </c>
      <c r="D277" s="64" t="s">
        <v>49</v>
      </c>
      <c r="E277" s="64" t="str">
        <f>IF(INDEX('Disrupt-DIH'!$B$8:$B$22,MATCH($B277,'Disrupt-DIH'!$A$8:$A$22,0))="","",IF(INDEX('Disrupt-DIH'!D$8:D$22,MATCH($B277,'Disrupt-DIH'!$A$8:$A$22,0))="N/A","No","Yes"))</f>
        <v/>
      </c>
      <c r="F277" s="64" t="str">
        <f>IF(INDEX('Disrupt-DIH'!$B$8:$B$22,MATCH($B277,'Disrupt-DIH'!$A$8:$A$22,0))="","",IF(INDEX('Disrupt-DIH'!E$8:E$22,MATCH($B277,'Disrupt-DIH'!$A$8:$A$22,0))="N/A","No","Yes"))</f>
        <v/>
      </c>
      <c r="G277" s="64" t="str">
        <f>IF(INDEX('Disrupt-DIH'!$B$8:$B$22,MATCH($B277,'Disrupt-DIH'!$A$8:$A$22,0))="","",IF(INDEX('Disrupt-DIH'!F$8:F$22,MATCH($B277,'Disrupt-DIH'!$A$8:$A$22,0))="N/A","No","Yes"))</f>
        <v/>
      </c>
      <c r="H277" s="64" t="str">
        <f t="shared" si="12"/>
        <v/>
      </c>
      <c r="I277" s="50">
        <v>10</v>
      </c>
      <c r="J277" s="52" t="str">
        <f>IF(INDEX('Detail-SR'!$B$8:$B$27,MATCH(I277,'Detail-SR'!$A$8:$A$27,0))="","",IF(INDEX('Detail-SR'!$E$8:$E$27,MATCH(I277,'Detail-SR'!$A$8:$A$27,0))=H277,INDEX('Detail-SR'!$B$8:$B$27,MATCH(I277,'Detail-SR'!$A$8:$A$27,0)),""))</f>
        <v/>
      </c>
      <c r="K277" s="33"/>
      <c r="L277" s="50">
        <f t="shared" si="13"/>
        <v>0</v>
      </c>
      <c r="M277" s="50" t="str">
        <f t="shared" si="14"/>
        <v>D5b</v>
      </c>
    </row>
    <row r="278" spans="1:13" x14ac:dyDescent="0.25">
      <c r="A278" s="50">
        <v>271</v>
      </c>
      <c r="B278" s="50" t="s">
        <v>228</v>
      </c>
      <c r="C278" s="52" t="str">
        <f>IF(H278="","",IF(INDEX('Disrupt-DIH'!$B$8:$B$22,MATCH(B278,'Disrupt-DIH'!$A$8:$A$22,0))="","",INDEX('Disrupt-DIH'!$B$8:$B$22,MATCH(B278,'Disrupt-DIH'!$A$8:$A$22,0))))</f>
        <v/>
      </c>
      <c r="D278" s="64" t="s">
        <v>49</v>
      </c>
      <c r="E278" s="64" t="str">
        <f>IF(INDEX('Disrupt-DIH'!$B$8:$B$22,MATCH($B278,'Disrupt-DIH'!$A$8:$A$22,0))="","",IF(INDEX('Disrupt-DIH'!D$8:D$22,MATCH($B278,'Disrupt-DIH'!$A$8:$A$22,0))="N/A","No","Yes"))</f>
        <v/>
      </c>
      <c r="F278" s="64" t="str">
        <f>IF(INDEX('Disrupt-DIH'!$B$8:$B$22,MATCH($B278,'Disrupt-DIH'!$A$8:$A$22,0))="","",IF(INDEX('Disrupt-DIH'!E$8:E$22,MATCH($B278,'Disrupt-DIH'!$A$8:$A$22,0))="N/A","No","Yes"))</f>
        <v/>
      </c>
      <c r="G278" s="64" t="str">
        <f>IF(INDEX('Disrupt-DIH'!$B$8:$B$22,MATCH($B278,'Disrupt-DIH'!$A$8:$A$22,0))="","",IF(INDEX('Disrupt-DIH'!F$8:F$22,MATCH($B278,'Disrupt-DIH'!$A$8:$A$22,0))="N/A","No","Yes"))</f>
        <v/>
      </c>
      <c r="H278" s="64" t="str">
        <f t="shared" si="12"/>
        <v/>
      </c>
      <c r="I278" s="50">
        <v>11</v>
      </c>
      <c r="J278" s="52" t="str">
        <f>IF(INDEX('Detail-SR'!$B$8:$B$27,MATCH(I278,'Detail-SR'!$A$8:$A$27,0))="","",IF(INDEX('Detail-SR'!$E$8:$E$27,MATCH(I278,'Detail-SR'!$A$8:$A$27,0))=H278,INDEX('Detail-SR'!$B$8:$B$27,MATCH(I278,'Detail-SR'!$A$8:$A$27,0)),""))</f>
        <v/>
      </c>
      <c r="K278" s="33"/>
      <c r="L278" s="50">
        <f t="shared" si="13"/>
        <v>0</v>
      </c>
      <c r="M278" s="50" t="str">
        <f t="shared" si="14"/>
        <v>D5b</v>
      </c>
    </row>
    <row r="279" spans="1:13" x14ac:dyDescent="0.25">
      <c r="A279" s="50">
        <v>272</v>
      </c>
      <c r="B279" s="50" t="s">
        <v>228</v>
      </c>
      <c r="C279" s="52" t="str">
        <f>IF(H279="","",IF(INDEX('Disrupt-DIH'!$B$8:$B$22,MATCH(B279,'Disrupt-DIH'!$A$8:$A$22,0))="","",INDEX('Disrupt-DIH'!$B$8:$B$22,MATCH(B279,'Disrupt-DIH'!$A$8:$A$22,0))))</f>
        <v/>
      </c>
      <c r="D279" s="64" t="s">
        <v>49</v>
      </c>
      <c r="E279" s="64" t="str">
        <f>IF(INDEX('Disrupt-DIH'!$B$8:$B$22,MATCH($B279,'Disrupt-DIH'!$A$8:$A$22,0))="","",IF(INDEX('Disrupt-DIH'!D$8:D$22,MATCH($B279,'Disrupt-DIH'!$A$8:$A$22,0))="N/A","No","Yes"))</f>
        <v/>
      </c>
      <c r="F279" s="64" t="str">
        <f>IF(INDEX('Disrupt-DIH'!$B$8:$B$22,MATCH($B279,'Disrupt-DIH'!$A$8:$A$22,0))="","",IF(INDEX('Disrupt-DIH'!E$8:E$22,MATCH($B279,'Disrupt-DIH'!$A$8:$A$22,0))="N/A","No","Yes"))</f>
        <v/>
      </c>
      <c r="G279" s="64" t="str">
        <f>IF(INDEX('Disrupt-DIH'!$B$8:$B$22,MATCH($B279,'Disrupt-DIH'!$A$8:$A$22,0))="","",IF(INDEX('Disrupt-DIH'!F$8:F$22,MATCH($B279,'Disrupt-DIH'!$A$8:$A$22,0))="N/A","No","Yes"))</f>
        <v/>
      </c>
      <c r="H279" s="64" t="str">
        <f t="shared" si="12"/>
        <v/>
      </c>
      <c r="I279" s="50">
        <v>12</v>
      </c>
      <c r="J279" s="52" t="str">
        <f>IF(INDEX('Detail-SR'!$B$8:$B$27,MATCH(I279,'Detail-SR'!$A$8:$A$27,0))="","",IF(INDEX('Detail-SR'!$E$8:$E$27,MATCH(I279,'Detail-SR'!$A$8:$A$27,0))=H279,INDEX('Detail-SR'!$B$8:$B$27,MATCH(I279,'Detail-SR'!$A$8:$A$27,0)),""))</f>
        <v/>
      </c>
      <c r="K279" s="33"/>
      <c r="L279" s="50">
        <f t="shared" si="13"/>
        <v>0</v>
      </c>
      <c r="M279" s="50" t="str">
        <f t="shared" si="14"/>
        <v>D5b</v>
      </c>
    </row>
    <row r="280" spans="1:13" x14ac:dyDescent="0.25">
      <c r="A280" s="50">
        <v>273</v>
      </c>
      <c r="B280" s="50" t="s">
        <v>228</v>
      </c>
      <c r="C280" s="52" t="str">
        <f>IF(H280="","",IF(INDEX('Disrupt-DIH'!$B$8:$B$22,MATCH(B280,'Disrupt-DIH'!$A$8:$A$22,0))="","",INDEX('Disrupt-DIH'!$B$8:$B$22,MATCH(B280,'Disrupt-DIH'!$A$8:$A$22,0))))</f>
        <v/>
      </c>
      <c r="D280" s="64" t="s">
        <v>49</v>
      </c>
      <c r="E280" s="64" t="str">
        <f>IF(INDEX('Disrupt-DIH'!$B$8:$B$22,MATCH($B280,'Disrupt-DIH'!$A$8:$A$22,0))="","",IF(INDEX('Disrupt-DIH'!D$8:D$22,MATCH($B280,'Disrupt-DIH'!$A$8:$A$22,0))="N/A","No","Yes"))</f>
        <v/>
      </c>
      <c r="F280" s="64" t="str">
        <f>IF(INDEX('Disrupt-DIH'!$B$8:$B$22,MATCH($B280,'Disrupt-DIH'!$A$8:$A$22,0))="","",IF(INDEX('Disrupt-DIH'!E$8:E$22,MATCH($B280,'Disrupt-DIH'!$A$8:$A$22,0))="N/A","No","Yes"))</f>
        <v/>
      </c>
      <c r="G280" s="64" t="str">
        <f>IF(INDEX('Disrupt-DIH'!$B$8:$B$22,MATCH($B280,'Disrupt-DIH'!$A$8:$A$22,0))="","",IF(INDEX('Disrupt-DIH'!F$8:F$22,MATCH($B280,'Disrupt-DIH'!$A$8:$A$22,0))="N/A","No","Yes"))</f>
        <v/>
      </c>
      <c r="H280" s="64" t="str">
        <f t="shared" si="12"/>
        <v/>
      </c>
      <c r="I280" s="50">
        <v>13</v>
      </c>
      <c r="J280" s="52" t="str">
        <f>IF(INDEX('Detail-SR'!$B$8:$B$27,MATCH(I280,'Detail-SR'!$A$8:$A$27,0))="","",IF(INDEX('Detail-SR'!$E$8:$E$27,MATCH(I280,'Detail-SR'!$A$8:$A$27,0))=H280,INDEX('Detail-SR'!$B$8:$B$27,MATCH(I280,'Detail-SR'!$A$8:$A$27,0)),""))</f>
        <v/>
      </c>
      <c r="K280" s="33"/>
      <c r="L280" s="50">
        <f t="shared" si="13"/>
        <v>0</v>
      </c>
      <c r="M280" s="50" t="str">
        <f t="shared" si="14"/>
        <v>D5b</v>
      </c>
    </row>
    <row r="281" spans="1:13" x14ac:dyDescent="0.25">
      <c r="A281" s="50">
        <v>274</v>
      </c>
      <c r="B281" s="50" t="s">
        <v>228</v>
      </c>
      <c r="C281" s="52" t="str">
        <f>IF(H281="","",IF(INDEX('Disrupt-DIH'!$B$8:$B$22,MATCH(B281,'Disrupt-DIH'!$A$8:$A$22,0))="","",INDEX('Disrupt-DIH'!$B$8:$B$22,MATCH(B281,'Disrupt-DIH'!$A$8:$A$22,0))))</f>
        <v/>
      </c>
      <c r="D281" s="64" t="s">
        <v>49</v>
      </c>
      <c r="E281" s="64" t="str">
        <f>IF(INDEX('Disrupt-DIH'!$B$8:$B$22,MATCH($B281,'Disrupt-DIH'!$A$8:$A$22,0))="","",IF(INDEX('Disrupt-DIH'!D$8:D$22,MATCH($B281,'Disrupt-DIH'!$A$8:$A$22,0))="N/A","No","Yes"))</f>
        <v/>
      </c>
      <c r="F281" s="64" t="str">
        <f>IF(INDEX('Disrupt-DIH'!$B$8:$B$22,MATCH($B281,'Disrupt-DIH'!$A$8:$A$22,0))="","",IF(INDEX('Disrupt-DIH'!E$8:E$22,MATCH($B281,'Disrupt-DIH'!$A$8:$A$22,0))="N/A","No","Yes"))</f>
        <v/>
      </c>
      <c r="G281" s="64" t="str">
        <f>IF(INDEX('Disrupt-DIH'!$B$8:$B$22,MATCH($B281,'Disrupt-DIH'!$A$8:$A$22,0))="","",IF(INDEX('Disrupt-DIH'!F$8:F$22,MATCH($B281,'Disrupt-DIH'!$A$8:$A$22,0))="N/A","No","Yes"))</f>
        <v/>
      </c>
      <c r="H281" s="64" t="str">
        <f t="shared" si="12"/>
        <v/>
      </c>
      <c r="I281" s="50">
        <v>14</v>
      </c>
      <c r="J281" s="52" t="str">
        <f>IF(INDEX('Detail-SR'!$B$8:$B$27,MATCH(I281,'Detail-SR'!$A$8:$A$27,0))="","",IF(INDEX('Detail-SR'!$E$8:$E$27,MATCH(I281,'Detail-SR'!$A$8:$A$27,0))=H281,INDEX('Detail-SR'!$B$8:$B$27,MATCH(I281,'Detail-SR'!$A$8:$A$27,0)),""))</f>
        <v/>
      </c>
      <c r="K281" s="33"/>
      <c r="L281" s="50">
        <f t="shared" si="13"/>
        <v>0</v>
      </c>
      <c r="M281" s="50" t="str">
        <f t="shared" si="14"/>
        <v>D5b</v>
      </c>
    </row>
    <row r="282" spans="1:13" x14ac:dyDescent="0.25">
      <c r="A282" s="50">
        <v>275</v>
      </c>
      <c r="B282" s="50" t="s">
        <v>228</v>
      </c>
      <c r="C282" s="52" t="str">
        <f>IF(H282="","",IF(INDEX('Disrupt-DIH'!$B$8:$B$22,MATCH(B282,'Disrupt-DIH'!$A$8:$A$22,0))="","",INDEX('Disrupt-DIH'!$B$8:$B$22,MATCH(B282,'Disrupt-DIH'!$A$8:$A$22,0))))</f>
        <v/>
      </c>
      <c r="D282" s="64" t="s">
        <v>49</v>
      </c>
      <c r="E282" s="64" t="str">
        <f>IF(INDEX('Disrupt-DIH'!$B$8:$B$22,MATCH($B282,'Disrupt-DIH'!$A$8:$A$22,0))="","",IF(INDEX('Disrupt-DIH'!D$8:D$22,MATCH($B282,'Disrupt-DIH'!$A$8:$A$22,0))="N/A","No","Yes"))</f>
        <v/>
      </c>
      <c r="F282" s="64" t="str">
        <f>IF(INDEX('Disrupt-DIH'!$B$8:$B$22,MATCH($B282,'Disrupt-DIH'!$A$8:$A$22,0))="","",IF(INDEX('Disrupt-DIH'!E$8:E$22,MATCH($B282,'Disrupt-DIH'!$A$8:$A$22,0))="N/A","No","Yes"))</f>
        <v/>
      </c>
      <c r="G282" s="64" t="str">
        <f>IF(INDEX('Disrupt-DIH'!$B$8:$B$22,MATCH($B282,'Disrupt-DIH'!$A$8:$A$22,0))="","",IF(INDEX('Disrupt-DIH'!F$8:F$22,MATCH($B282,'Disrupt-DIH'!$A$8:$A$22,0))="N/A","No","Yes"))</f>
        <v/>
      </c>
      <c r="H282" s="64" t="str">
        <f t="shared" si="12"/>
        <v/>
      </c>
      <c r="I282" s="50">
        <v>15</v>
      </c>
      <c r="J282" s="52" t="str">
        <f>IF(INDEX('Detail-SR'!$B$8:$B$27,MATCH(I282,'Detail-SR'!$A$8:$A$27,0))="","",IF(INDEX('Detail-SR'!$E$8:$E$27,MATCH(I282,'Detail-SR'!$A$8:$A$27,0))=H282,INDEX('Detail-SR'!$B$8:$B$27,MATCH(I282,'Detail-SR'!$A$8:$A$27,0)),""))</f>
        <v/>
      </c>
      <c r="K282" s="33"/>
      <c r="L282" s="50">
        <f t="shared" si="13"/>
        <v>0</v>
      </c>
      <c r="M282" s="50" t="str">
        <f t="shared" si="14"/>
        <v>D5b</v>
      </c>
    </row>
    <row r="283" spans="1:13" x14ac:dyDescent="0.25">
      <c r="A283" s="50">
        <v>276</v>
      </c>
      <c r="B283" s="50" t="s">
        <v>228</v>
      </c>
      <c r="C283" s="52" t="str">
        <f>IF(H283="","",IF(INDEX('Disrupt-DIH'!$B$8:$B$22,MATCH(B283,'Disrupt-DIH'!$A$8:$A$22,0))="","",INDEX('Disrupt-DIH'!$B$8:$B$22,MATCH(B283,'Disrupt-DIH'!$A$8:$A$22,0))))</f>
        <v/>
      </c>
      <c r="D283" s="64" t="s">
        <v>49</v>
      </c>
      <c r="E283" s="64" t="str">
        <f>IF(INDEX('Disrupt-DIH'!$B$8:$B$22,MATCH($B283,'Disrupt-DIH'!$A$8:$A$22,0))="","",IF(INDEX('Disrupt-DIH'!D$8:D$22,MATCH($B283,'Disrupt-DIH'!$A$8:$A$22,0))="N/A","No","Yes"))</f>
        <v/>
      </c>
      <c r="F283" s="64" t="str">
        <f>IF(INDEX('Disrupt-DIH'!$B$8:$B$22,MATCH($B283,'Disrupt-DIH'!$A$8:$A$22,0))="","",IF(INDEX('Disrupt-DIH'!E$8:E$22,MATCH($B283,'Disrupt-DIH'!$A$8:$A$22,0))="N/A","No","Yes"))</f>
        <v/>
      </c>
      <c r="G283" s="64" t="str">
        <f>IF(INDEX('Disrupt-DIH'!$B$8:$B$22,MATCH($B283,'Disrupt-DIH'!$A$8:$A$22,0))="","",IF(INDEX('Disrupt-DIH'!F$8:F$22,MATCH($B283,'Disrupt-DIH'!$A$8:$A$22,0))="N/A","No","Yes"))</f>
        <v/>
      </c>
      <c r="H283" s="64" t="str">
        <f t="shared" si="12"/>
        <v/>
      </c>
      <c r="I283" s="50">
        <v>16</v>
      </c>
      <c r="J283" s="52" t="str">
        <f>IF(INDEX('Detail-SR'!$B$8:$B$27,MATCH(I283,'Detail-SR'!$A$8:$A$27,0))="","",IF(INDEX('Detail-SR'!$E$8:$E$27,MATCH(I283,'Detail-SR'!$A$8:$A$27,0))=H283,INDEX('Detail-SR'!$B$8:$B$27,MATCH(I283,'Detail-SR'!$A$8:$A$27,0)),""))</f>
        <v/>
      </c>
      <c r="K283" s="33"/>
      <c r="L283" s="50">
        <f t="shared" si="13"/>
        <v>0</v>
      </c>
      <c r="M283" s="50" t="str">
        <f t="shared" si="14"/>
        <v>D5b</v>
      </c>
    </row>
    <row r="284" spans="1:13" x14ac:dyDescent="0.25">
      <c r="A284" s="50">
        <v>277</v>
      </c>
      <c r="B284" s="50" t="s">
        <v>228</v>
      </c>
      <c r="C284" s="52" t="str">
        <f>IF(H284="","",IF(INDEX('Disrupt-DIH'!$B$8:$B$22,MATCH(B284,'Disrupt-DIH'!$A$8:$A$22,0))="","",INDEX('Disrupt-DIH'!$B$8:$B$22,MATCH(B284,'Disrupt-DIH'!$A$8:$A$22,0))))</f>
        <v/>
      </c>
      <c r="D284" s="64" t="s">
        <v>49</v>
      </c>
      <c r="E284" s="64" t="str">
        <f>IF(INDEX('Disrupt-DIH'!$B$8:$B$22,MATCH($B284,'Disrupt-DIH'!$A$8:$A$22,0))="","",IF(INDEX('Disrupt-DIH'!D$8:D$22,MATCH($B284,'Disrupt-DIH'!$A$8:$A$22,0))="N/A","No","Yes"))</f>
        <v/>
      </c>
      <c r="F284" s="64" t="str">
        <f>IF(INDEX('Disrupt-DIH'!$B$8:$B$22,MATCH($B284,'Disrupt-DIH'!$A$8:$A$22,0))="","",IF(INDEX('Disrupt-DIH'!E$8:E$22,MATCH($B284,'Disrupt-DIH'!$A$8:$A$22,0))="N/A","No","Yes"))</f>
        <v/>
      </c>
      <c r="G284" s="64" t="str">
        <f>IF(INDEX('Disrupt-DIH'!$B$8:$B$22,MATCH($B284,'Disrupt-DIH'!$A$8:$A$22,0))="","",IF(INDEX('Disrupt-DIH'!F$8:F$22,MATCH($B284,'Disrupt-DIH'!$A$8:$A$22,0))="N/A","No","Yes"))</f>
        <v/>
      </c>
      <c r="H284" s="64" t="str">
        <f t="shared" si="12"/>
        <v/>
      </c>
      <c r="I284" s="50">
        <v>17</v>
      </c>
      <c r="J284" s="52" t="str">
        <f>IF(INDEX('Detail-SR'!$B$8:$B$27,MATCH(I284,'Detail-SR'!$A$8:$A$27,0))="","",IF(INDEX('Detail-SR'!$E$8:$E$27,MATCH(I284,'Detail-SR'!$A$8:$A$27,0))=H284,INDEX('Detail-SR'!$B$8:$B$27,MATCH(I284,'Detail-SR'!$A$8:$A$27,0)),""))</f>
        <v/>
      </c>
      <c r="K284" s="33"/>
      <c r="L284" s="50">
        <f t="shared" si="13"/>
        <v>0</v>
      </c>
      <c r="M284" s="50" t="str">
        <f t="shared" si="14"/>
        <v>D5b</v>
      </c>
    </row>
    <row r="285" spans="1:13" x14ac:dyDescent="0.25">
      <c r="A285" s="50">
        <v>278</v>
      </c>
      <c r="B285" s="50" t="s">
        <v>228</v>
      </c>
      <c r="C285" s="52" t="str">
        <f>IF(H285="","",IF(INDEX('Disrupt-DIH'!$B$8:$B$22,MATCH(B285,'Disrupt-DIH'!$A$8:$A$22,0))="","",INDEX('Disrupt-DIH'!$B$8:$B$22,MATCH(B285,'Disrupt-DIH'!$A$8:$A$22,0))))</f>
        <v/>
      </c>
      <c r="D285" s="64" t="s">
        <v>49</v>
      </c>
      <c r="E285" s="64" t="str">
        <f>IF(INDEX('Disrupt-DIH'!$B$8:$B$22,MATCH($B285,'Disrupt-DIH'!$A$8:$A$22,0))="","",IF(INDEX('Disrupt-DIH'!D$8:D$22,MATCH($B285,'Disrupt-DIH'!$A$8:$A$22,0))="N/A","No","Yes"))</f>
        <v/>
      </c>
      <c r="F285" s="64" t="str">
        <f>IF(INDEX('Disrupt-DIH'!$B$8:$B$22,MATCH($B285,'Disrupt-DIH'!$A$8:$A$22,0))="","",IF(INDEX('Disrupt-DIH'!E$8:E$22,MATCH($B285,'Disrupt-DIH'!$A$8:$A$22,0))="N/A","No","Yes"))</f>
        <v/>
      </c>
      <c r="G285" s="64" t="str">
        <f>IF(INDEX('Disrupt-DIH'!$B$8:$B$22,MATCH($B285,'Disrupt-DIH'!$A$8:$A$22,0))="","",IF(INDEX('Disrupt-DIH'!F$8:F$22,MATCH($B285,'Disrupt-DIH'!$A$8:$A$22,0))="N/A","No","Yes"))</f>
        <v/>
      </c>
      <c r="H285" s="64" t="str">
        <f t="shared" si="12"/>
        <v/>
      </c>
      <c r="I285" s="50">
        <v>18</v>
      </c>
      <c r="J285" s="52" t="str">
        <f>IF(INDEX('Detail-SR'!$B$8:$B$27,MATCH(I285,'Detail-SR'!$A$8:$A$27,0))="","",IF(INDEX('Detail-SR'!$E$8:$E$27,MATCH(I285,'Detail-SR'!$A$8:$A$27,0))=H285,INDEX('Detail-SR'!$B$8:$B$27,MATCH(I285,'Detail-SR'!$A$8:$A$27,0)),""))</f>
        <v/>
      </c>
      <c r="K285" s="33"/>
      <c r="L285" s="50">
        <f t="shared" si="13"/>
        <v>0</v>
      </c>
      <c r="M285" s="50" t="str">
        <f t="shared" si="14"/>
        <v>D5b</v>
      </c>
    </row>
    <row r="286" spans="1:13" x14ac:dyDescent="0.25">
      <c r="A286" s="50">
        <v>279</v>
      </c>
      <c r="B286" s="50" t="s">
        <v>228</v>
      </c>
      <c r="C286" s="52" t="str">
        <f>IF(H286="","",IF(INDEX('Disrupt-DIH'!$B$8:$B$22,MATCH(B286,'Disrupt-DIH'!$A$8:$A$22,0))="","",INDEX('Disrupt-DIH'!$B$8:$B$22,MATCH(B286,'Disrupt-DIH'!$A$8:$A$22,0))))</f>
        <v/>
      </c>
      <c r="D286" s="64" t="s">
        <v>49</v>
      </c>
      <c r="E286" s="64" t="str">
        <f>IF(INDEX('Disrupt-DIH'!$B$8:$B$22,MATCH($B286,'Disrupt-DIH'!$A$8:$A$22,0))="","",IF(INDEX('Disrupt-DIH'!D$8:D$22,MATCH($B286,'Disrupt-DIH'!$A$8:$A$22,0))="N/A","No","Yes"))</f>
        <v/>
      </c>
      <c r="F286" s="64" t="str">
        <f>IF(INDEX('Disrupt-DIH'!$B$8:$B$22,MATCH($B286,'Disrupt-DIH'!$A$8:$A$22,0))="","",IF(INDEX('Disrupt-DIH'!E$8:E$22,MATCH($B286,'Disrupt-DIH'!$A$8:$A$22,0))="N/A","No","Yes"))</f>
        <v/>
      </c>
      <c r="G286" s="64" t="str">
        <f>IF(INDEX('Disrupt-DIH'!$B$8:$B$22,MATCH($B286,'Disrupt-DIH'!$A$8:$A$22,0))="","",IF(INDEX('Disrupt-DIH'!F$8:F$22,MATCH($B286,'Disrupt-DIH'!$A$8:$A$22,0))="N/A","No","Yes"))</f>
        <v/>
      </c>
      <c r="H286" s="64" t="str">
        <f t="shared" si="12"/>
        <v/>
      </c>
      <c r="I286" s="50">
        <v>19</v>
      </c>
      <c r="J286" s="52" t="str">
        <f>IF(INDEX('Detail-SR'!$B$8:$B$27,MATCH(I286,'Detail-SR'!$A$8:$A$27,0))="","",IF(INDEX('Detail-SR'!$E$8:$E$27,MATCH(I286,'Detail-SR'!$A$8:$A$27,0))=H286,INDEX('Detail-SR'!$B$8:$B$27,MATCH(I286,'Detail-SR'!$A$8:$A$27,0)),""))</f>
        <v/>
      </c>
      <c r="K286" s="33"/>
      <c r="L286" s="50">
        <f t="shared" si="13"/>
        <v>0</v>
      </c>
      <c r="M286" s="50" t="str">
        <f t="shared" si="14"/>
        <v>D5b</v>
      </c>
    </row>
    <row r="287" spans="1:13" x14ac:dyDescent="0.25">
      <c r="A287" s="50">
        <v>280</v>
      </c>
      <c r="B287" s="50" t="s">
        <v>228</v>
      </c>
      <c r="C287" s="52" t="str">
        <f>IF(H287="","",IF(INDEX('Disrupt-DIH'!$B$8:$B$22,MATCH(B287,'Disrupt-DIH'!$A$8:$A$22,0))="","",INDEX('Disrupt-DIH'!$B$8:$B$22,MATCH(B287,'Disrupt-DIH'!$A$8:$A$22,0))))</f>
        <v/>
      </c>
      <c r="D287" s="64" t="s">
        <v>49</v>
      </c>
      <c r="E287" s="64" t="str">
        <f>IF(INDEX('Disrupt-DIH'!$B$8:$B$22,MATCH($B287,'Disrupt-DIH'!$A$8:$A$22,0))="","",IF(INDEX('Disrupt-DIH'!D$8:D$22,MATCH($B287,'Disrupt-DIH'!$A$8:$A$22,0))="N/A","No","Yes"))</f>
        <v/>
      </c>
      <c r="F287" s="64" t="str">
        <f>IF(INDEX('Disrupt-DIH'!$B$8:$B$22,MATCH($B287,'Disrupt-DIH'!$A$8:$A$22,0))="","",IF(INDEX('Disrupt-DIH'!E$8:E$22,MATCH($B287,'Disrupt-DIH'!$A$8:$A$22,0))="N/A","No","Yes"))</f>
        <v/>
      </c>
      <c r="G287" s="64" t="str">
        <f>IF(INDEX('Disrupt-DIH'!$B$8:$B$22,MATCH($B287,'Disrupt-DIH'!$A$8:$A$22,0))="","",IF(INDEX('Disrupt-DIH'!F$8:F$22,MATCH($B287,'Disrupt-DIH'!$A$8:$A$22,0))="N/A","No","Yes"))</f>
        <v/>
      </c>
      <c r="H287" s="64" t="str">
        <f t="shared" si="12"/>
        <v/>
      </c>
      <c r="I287" s="50">
        <v>20</v>
      </c>
      <c r="J287" s="52" t="str">
        <f>IF(INDEX('Detail-SR'!$B$8:$B$27,MATCH(I287,'Detail-SR'!$A$8:$A$27,0))="","",IF(INDEX('Detail-SR'!$E$8:$E$27,MATCH(I287,'Detail-SR'!$A$8:$A$27,0))=H287,INDEX('Detail-SR'!$B$8:$B$27,MATCH(I287,'Detail-SR'!$A$8:$A$27,0)),""))</f>
        <v/>
      </c>
      <c r="K287" s="33"/>
      <c r="L287" s="50">
        <f t="shared" si="13"/>
        <v>0</v>
      </c>
      <c r="M287" s="50" t="str">
        <f t="shared" si="14"/>
        <v>D5b</v>
      </c>
    </row>
    <row r="288" spans="1:13" x14ac:dyDescent="0.25">
      <c r="A288" s="50">
        <v>281</v>
      </c>
      <c r="B288" s="50" t="s">
        <v>228</v>
      </c>
      <c r="C288" s="52" t="str">
        <f>IF(H288="","",IF(INDEX('Disrupt-DIH'!$B$8:$B$22,MATCH(B288,'Disrupt-DIH'!$A$8:$A$22,0))="","",INDEX('Disrupt-DIH'!$B$8:$B$22,MATCH(B288,'Disrupt-DIH'!$A$8:$A$22,0))))</f>
        <v/>
      </c>
      <c r="D288" s="64" t="s">
        <v>38</v>
      </c>
      <c r="E288" s="64" t="str">
        <f>IF(INDEX('Disrupt-DIH'!$B$8:$B$22,MATCH($B288,'Disrupt-DIH'!$A$8:$A$22,0))="","",IF(INDEX('Disrupt-DIH'!D$8:D$22,MATCH($B288,'Disrupt-DIH'!$A$8:$A$22,0))="N/A","No","Yes"))</f>
        <v/>
      </c>
      <c r="F288" s="64" t="str">
        <f>IF(INDEX('Disrupt-DIH'!$B$8:$B$22,MATCH($B288,'Disrupt-DIH'!$A$8:$A$22,0))="","",IF(INDEX('Disrupt-DIH'!E$8:E$22,MATCH($B288,'Disrupt-DIH'!$A$8:$A$22,0))="N/A","No","Yes"))</f>
        <v/>
      </c>
      <c r="G288" s="64" t="str">
        <f>IF(INDEX('Disrupt-DIH'!$B$8:$B$22,MATCH($B288,'Disrupt-DIH'!$A$8:$A$22,0))="","",IF(INDEX('Disrupt-DIH'!F$8:F$22,MATCH($B288,'Disrupt-DIH'!$A$8:$A$22,0))="N/A","No","Yes"))</f>
        <v/>
      </c>
      <c r="H288" s="64" t="str">
        <f t="shared" si="12"/>
        <v/>
      </c>
      <c r="I288" s="50">
        <v>1</v>
      </c>
      <c r="J288" s="52" t="str">
        <f>IF(INDEX('Detail-SR'!$B$8:$B$27,MATCH(I288,'Detail-SR'!$A$8:$A$27,0))="","",IF(INDEX('Detail-SR'!$E$8:$E$27,MATCH(I288,'Detail-SR'!$A$8:$A$27,0))=H288,INDEX('Detail-SR'!$B$8:$B$27,MATCH(I288,'Detail-SR'!$A$8:$A$27,0)),""))</f>
        <v/>
      </c>
      <c r="K288" s="33"/>
      <c r="L288" s="50">
        <f t="shared" si="13"/>
        <v>0</v>
      </c>
      <c r="M288" s="50" t="str">
        <f t="shared" si="14"/>
        <v>D5c</v>
      </c>
    </row>
    <row r="289" spans="1:13" x14ac:dyDescent="0.25">
      <c r="A289" s="50">
        <v>282</v>
      </c>
      <c r="B289" s="50" t="s">
        <v>228</v>
      </c>
      <c r="C289" s="52" t="str">
        <f>IF(H289="","",IF(INDEX('Disrupt-DIH'!$B$8:$B$22,MATCH(B289,'Disrupt-DIH'!$A$8:$A$22,0))="","",INDEX('Disrupt-DIH'!$B$8:$B$22,MATCH(B289,'Disrupt-DIH'!$A$8:$A$22,0))))</f>
        <v/>
      </c>
      <c r="D289" s="64" t="s">
        <v>38</v>
      </c>
      <c r="E289" s="64" t="str">
        <f>IF(INDEX('Disrupt-DIH'!$B$8:$B$22,MATCH($B289,'Disrupt-DIH'!$A$8:$A$22,0))="","",IF(INDEX('Disrupt-DIH'!D$8:D$22,MATCH($B289,'Disrupt-DIH'!$A$8:$A$22,0))="N/A","No","Yes"))</f>
        <v/>
      </c>
      <c r="F289" s="64" t="str">
        <f>IF(INDEX('Disrupt-DIH'!$B$8:$B$22,MATCH($B289,'Disrupt-DIH'!$A$8:$A$22,0))="","",IF(INDEX('Disrupt-DIH'!E$8:E$22,MATCH($B289,'Disrupt-DIH'!$A$8:$A$22,0))="N/A","No","Yes"))</f>
        <v/>
      </c>
      <c r="G289" s="64" t="str">
        <f>IF(INDEX('Disrupt-DIH'!$B$8:$B$22,MATCH($B289,'Disrupt-DIH'!$A$8:$A$22,0))="","",IF(INDEX('Disrupt-DIH'!F$8:F$22,MATCH($B289,'Disrupt-DIH'!$A$8:$A$22,0))="N/A","No","Yes"))</f>
        <v/>
      </c>
      <c r="H289" s="64" t="str">
        <f t="shared" si="12"/>
        <v/>
      </c>
      <c r="I289" s="50">
        <v>2</v>
      </c>
      <c r="J289" s="52" t="str">
        <f>IF(INDEX('Detail-SR'!$B$8:$B$27,MATCH(I289,'Detail-SR'!$A$8:$A$27,0))="","",IF(INDEX('Detail-SR'!$E$8:$E$27,MATCH(I289,'Detail-SR'!$A$8:$A$27,0))=H289,INDEX('Detail-SR'!$B$8:$B$27,MATCH(I289,'Detail-SR'!$A$8:$A$27,0)),""))</f>
        <v/>
      </c>
      <c r="K289" s="33"/>
      <c r="L289" s="50">
        <f t="shared" si="13"/>
        <v>0</v>
      </c>
      <c r="M289" s="50" t="str">
        <f t="shared" si="14"/>
        <v>D5c</v>
      </c>
    </row>
    <row r="290" spans="1:13" x14ac:dyDescent="0.25">
      <c r="A290" s="50">
        <v>283</v>
      </c>
      <c r="B290" s="50" t="s">
        <v>228</v>
      </c>
      <c r="C290" s="52" t="str">
        <f>IF(H290="","",IF(INDEX('Disrupt-DIH'!$B$8:$B$22,MATCH(B290,'Disrupt-DIH'!$A$8:$A$22,0))="","",INDEX('Disrupt-DIH'!$B$8:$B$22,MATCH(B290,'Disrupt-DIH'!$A$8:$A$22,0))))</f>
        <v/>
      </c>
      <c r="D290" s="64" t="s">
        <v>38</v>
      </c>
      <c r="E290" s="64" t="str">
        <f>IF(INDEX('Disrupt-DIH'!$B$8:$B$22,MATCH($B290,'Disrupt-DIH'!$A$8:$A$22,0))="","",IF(INDEX('Disrupt-DIH'!D$8:D$22,MATCH($B290,'Disrupt-DIH'!$A$8:$A$22,0))="N/A","No","Yes"))</f>
        <v/>
      </c>
      <c r="F290" s="64" t="str">
        <f>IF(INDEX('Disrupt-DIH'!$B$8:$B$22,MATCH($B290,'Disrupt-DIH'!$A$8:$A$22,0))="","",IF(INDEX('Disrupt-DIH'!E$8:E$22,MATCH($B290,'Disrupt-DIH'!$A$8:$A$22,0))="N/A","No","Yes"))</f>
        <v/>
      </c>
      <c r="G290" s="64" t="str">
        <f>IF(INDEX('Disrupt-DIH'!$B$8:$B$22,MATCH($B290,'Disrupt-DIH'!$A$8:$A$22,0))="","",IF(INDEX('Disrupt-DIH'!F$8:F$22,MATCH($B290,'Disrupt-DIH'!$A$8:$A$22,0))="N/A","No","Yes"))</f>
        <v/>
      </c>
      <c r="H290" s="64" t="str">
        <f t="shared" si="12"/>
        <v/>
      </c>
      <c r="I290" s="50">
        <v>3</v>
      </c>
      <c r="J290" s="52" t="str">
        <f>IF(INDEX('Detail-SR'!$B$8:$B$27,MATCH(I290,'Detail-SR'!$A$8:$A$27,0))="","",IF(INDEX('Detail-SR'!$E$8:$E$27,MATCH(I290,'Detail-SR'!$A$8:$A$27,0))=H290,INDEX('Detail-SR'!$B$8:$B$27,MATCH(I290,'Detail-SR'!$A$8:$A$27,0)),""))</f>
        <v/>
      </c>
      <c r="K290" s="33"/>
      <c r="L290" s="50">
        <f t="shared" si="13"/>
        <v>0</v>
      </c>
      <c r="M290" s="50" t="str">
        <f t="shared" si="14"/>
        <v>D5c</v>
      </c>
    </row>
    <row r="291" spans="1:13" x14ac:dyDescent="0.25">
      <c r="A291" s="50">
        <v>284</v>
      </c>
      <c r="B291" s="50" t="s">
        <v>228</v>
      </c>
      <c r="C291" s="52" t="str">
        <f>IF(H291="","",IF(INDEX('Disrupt-DIH'!$B$8:$B$22,MATCH(B291,'Disrupt-DIH'!$A$8:$A$22,0))="","",INDEX('Disrupt-DIH'!$B$8:$B$22,MATCH(B291,'Disrupt-DIH'!$A$8:$A$22,0))))</f>
        <v/>
      </c>
      <c r="D291" s="64" t="s">
        <v>38</v>
      </c>
      <c r="E291" s="64" t="str">
        <f>IF(INDEX('Disrupt-DIH'!$B$8:$B$22,MATCH($B291,'Disrupt-DIH'!$A$8:$A$22,0))="","",IF(INDEX('Disrupt-DIH'!D$8:D$22,MATCH($B291,'Disrupt-DIH'!$A$8:$A$22,0))="N/A","No","Yes"))</f>
        <v/>
      </c>
      <c r="F291" s="64" t="str">
        <f>IF(INDEX('Disrupt-DIH'!$B$8:$B$22,MATCH($B291,'Disrupt-DIH'!$A$8:$A$22,0))="","",IF(INDEX('Disrupt-DIH'!E$8:E$22,MATCH($B291,'Disrupt-DIH'!$A$8:$A$22,0))="N/A","No","Yes"))</f>
        <v/>
      </c>
      <c r="G291" s="64" t="str">
        <f>IF(INDEX('Disrupt-DIH'!$B$8:$B$22,MATCH($B291,'Disrupt-DIH'!$A$8:$A$22,0))="","",IF(INDEX('Disrupt-DIH'!F$8:F$22,MATCH($B291,'Disrupt-DIH'!$A$8:$A$22,0))="N/A","No","Yes"))</f>
        <v/>
      </c>
      <c r="H291" s="64" t="str">
        <f t="shared" si="12"/>
        <v/>
      </c>
      <c r="I291" s="50">
        <v>4</v>
      </c>
      <c r="J291" s="52" t="str">
        <f>IF(INDEX('Detail-SR'!$B$8:$B$27,MATCH(I291,'Detail-SR'!$A$8:$A$27,0))="","",IF(INDEX('Detail-SR'!$E$8:$E$27,MATCH(I291,'Detail-SR'!$A$8:$A$27,0))=H291,INDEX('Detail-SR'!$B$8:$B$27,MATCH(I291,'Detail-SR'!$A$8:$A$27,0)),""))</f>
        <v/>
      </c>
      <c r="K291" s="33"/>
      <c r="L291" s="50">
        <f t="shared" si="13"/>
        <v>0</v>
      </c>
      <c r="M291" s="50" t="str">
        <f t="shared" si="14"/>
        <v>D5c</v>
      </c>
    </row>
    <row r="292" spans="1:13" x14ac:dyDescent="0.25">
      <c r="A292" s="50">
        <v>285</v>
      </c>
      <c r="B292" s="50" t="s">
        <v>228</v>
      </c>
      <c r="C292" s="52" t="str">
        <f>IF(H292="","",IF(INDEX('Disrupt-DIH'!$B$8:$B$22,MATCH(B292,'Disrupt-DIH'!$A$8:$A$22,0))="","",INDEX('Disrupt-DIH'!$B$8:$B$22,MATCH(B292,'Disrupt-DIH'!$A$8:$A$22,0))))</f>
        <v/>
      </c>
      <c r="D292" s="64" t="s">
        <v>38</v>
      </c>
      <c r="E292" s="64" t="str">
        <f>IF(INDEX('Disrupt-DIH'!$B$8:$B$22,MATCH($B292,'Disrupt-DIH'!$A$8:$A$22,0))="","",IF(INDEX('Disrupt-DIH'!D$8:D$22,MATCH($B292,'Disrupt-DIH'!$A$8:$A$22,0))="N/A","No","Yes"))</f>
        <v/>
      </c>
      <c r="F292" s="64" t="str">
        <f>IF(INDEX('Disrupt-DIH'!$B$8:$B$22,MATCH($B292,'Disrupt-DIH'!$A$8:$A$22,0))="","",IF(INDEX('Disrupt-DIH'!E$8:E$22,MATCH($B292,'Disrupt-DIH'!$A$8:$A$22,0))="N/A","No","Yes"))</f>
        <v/>
      </c>
      <c r="G292" s="64" t="str">
        <f>IF(INDEX('Disrupt-DIH'!$B$8:$B$22,MATCH($B292,'Disrupt-DIH'!$A$8:$A$22,0))="","",IF(INDEX('Disrupt-DIH'!F$8:F$22,MATCH($B292,'Disrupt-DIH'!$A$8:$A$22,0))="N/A","No","Yes"))</f>
        <v/>
      </c>
      <c r="H292" s="64" t="str">
        <f t="shared" si="12"/>
        <v/>
      </c>
      <c r="I292" s="50">
        <v>5</v>
      </c>
      <c r="J292" s="52" t="str">
        <f>IF(INDEX('Detail-SR'!$B$8:$B$27,MATCH(I292,'Detail-SR'!$A$8:$A$27,0))="","",IF(INDEX('Detail-SR'!$E$8:$E$27,MATCH(I292,'Detail-SR'!$A$8:$A$27,0))=H292,INDEX('Detail-SR'!$B$8:$B$27,MATCH(I292,'Detail-SR'!$A$8:$A$27,0)),""))</f>
        <v/>
      </c>
      <c r="K292" s="33"/>
      <c r="L292" s="50">
        <f t="shared" si="13"/>
        <v>0</v>
      </c>
      <c r="M292" s="50" t="str">
        <f t="shared" si="14"/>
        <v>D5c</v>
      </c>
    </row>
    <row r="293" spans="1:13" x14ac:dyDescent="0.25">
      <c r="A293" s="50">
        <v>286</v>
      </c>
      <c r="B293" s="50" t="s">
        <v>228</v>
      </c>
      <c r="C293" s="52" t="str">
        <f>IF(H293="","",IF(INDEX('Disrupt-DIH'!$B$8:$B$22,MATCH(B293,'Disrupt-DIH'!$A$8:$A$22,0))="","",INDEX('Disrupt-DIH'!$B$8:$B$22,MATCH(B293,'Disrupt-DIH'!$A$8:$A$22,0))))</f>
        <v/>
      </c>
      <c r="D293" s="64" t="s">
        <v>38</v>
      </c>
      <c r="E293" s="64" t="str">
        <f>IF(INDEX('Disrupt-DIH'!$B$8:$B$22,MATCH($B293,'Disrupt-DIH'!$A$8:$A$22,0))="","",IF(INDEX('Disrupt-DIH'!D$8:D$22,MATCH($B293,'Disrupt-DIH'!$A$8:$A$22,0))="N/A","No","Yes"))</f>
        <v/>
      </c>
      <c r="F293" s="64" t="str">
        <f>IF(INDEX('Disrupt-DIH'!$B$8:$B$22,MATCH($B293,'Disrupt-DIH'!$A$8:$A$22,0))="","",IF(INDEX('Disrupt-DIH'!E$8:E$22,MATCH($B293,'Disrupt-DIH'!$A$8:$A$22,0))="N/A","No","Yes"))</f>
        <v/>
      </c>
      <c r="G293" s="64" t="str">
        <f>IF(INDEX('Disrupt-DIH'!$B$8:$B$22,MATCH($B293,'Disrupt-DIH'!$A$8:$A$22,0))="","",IF(INDEX('Disrupt-DIH'!F$8:F$22,MATCH($B293,'Disrupt-DIH'!$A$8:$A$22,0))="N/A","No","Yes"))</f>
        <v/>
      </c>
      <c r="H293" s="64" t="str">
        <f t="shared" si="12"/>
        <v/>
      </c>
      <c r="I293" s="50">
        <v>6</v>
      </c>
      <c r="J293" s="52" t="str">
        <f>IF(INDEX('Detail-SR'!$B$8:$B$27,MATCH(I293,'Detail-SR'!$A$8:$A$27,0))="","",IF(INDEX('Detail-SR'!$E$8:$E$27,MATCH(I293,'Detail-SR'!$A$8:$A$27,0))=H293,INDEX('Detail-SR'!$B$8:$B$27,MATCH(I293,'Detail-SR'!$A$8:$A$27,0)),""))</f>
        <v/>
      </c>
      <c r="K293" s="33"/>
      <c r="L293" s="50">
        <f t="shared" si="13"/>
        <v>0</v>
      </c>
      <c r="M293" s="50" t="str">
        <f t="shared" si="14"/>
        <v>D5c</v>
      </c>
    </row>
    <row r="294" spans="1:13" x14ac:dyDescent="0.25">
      <c r="A294" s="50">
        <v>287</v>
      </c>
      <c r="B294" s="50" t="s">
        <v>228</v>
      </c>
      <c r="C294" s="52" t="str">
        <f>IF(H294="","",IF(INDEX('Disrupt-DIH'!$B$8:$B$22,MATCH(B294,'Disrupt-DIH'!$A$8:$A$22,0))="","",INDEX('Disrupt-DIH'!$B$8:$B$22,MATCH(B294,'Disrupt-DIH'!$A$8:$A$22,0))))</f>
        <v/>
      </c>
      <c r="D294" s="64" t="s">
        <v>38</v>
      </c>
      <c r="E294" s="64" t="str">
        <f>IF(INDEX('Disrupt-DIH'!$B$8:$B$22,MATCH($B294,'Disrupt-DIH'!$A$8:$A$22,0))="","",IF(INDEX('Disrupt-DIH'!D$8:D$22,MATCH($B294,'Disrupt-DIH'!$A$8:$A$22,0))="N/A","No","Yes"))</f>
        <v/>
      </c>
      <c r="F294" s="64" t="str">
        <f>IF(INDEX('Disrupt-DIH'!$B$8:$B$22,MATCH($B294,'Disrupt-DIH'!$A$8:$A$22,0))="","",IF(INDEX('Disrupt-DIH'!E$8:E$22,MATCH($B294,'Disrupt-DIH'!$A$8:$A$22,0))="N/A","No","Yes"))</f>
        <v/>
      </c>
      <c r="G294" s="64" t="str">
        <f>IF(INDEX('Disrupt-DIH'!$B$8:$B$22,MATCH($B294,'Disrupt-DIH'!$A$8:$A$22,0))="","",IF(INDEX('Disrupt-DIH'!F$8:F$22,MATCH($B294,'Disrupt-DIH'!$A$8:$A$22,0))="N/A","No","Yes"))</f>
        <v/>
      </c>
      <c r="H294" s="64" t="str">
        <f t="shared" si="12"/>
        <v/>
      </c>
      <c r="I294" s="50">
        <v>7</v>
      </c>
      <c r="J294" s="52" t="str">
        <f>IF(INDEX('Detail-SR'!$B$8:$B$27,MATCH(I294,'Detail-SR'!$A$8:$A$27,0))="","",IF(INDEX('Detail-SR'!$E$8:$E$27,MATCH(I294,'Detail-SR'!$A$8:$A$27,0))=H294,INDEX('Detail-SR'!$B$8:$B$27,MATCH(I294,'Detail-SR'!$A$8:$A$27,0)),""))</f>
        <v/>
      </c>
      <c r="K294" s="33"/>
      <c r="L294" s="50">
        <f t="shared" si="13"/>
        <v>0</v>
      </c>
      <c r="M294" s="50" t="str">
        <f t="shared" si="14"/>
        <v>D5c</v>
      </c>
    </row>
    <row r="295" spans="1:13" x14ac:dyDescent="0.25">
      <c r="A295" s="50">
        <v>288</v>
      </c>
      <c r="B295" s="50" t="s">
        <v>228</v>
      </c>
      <c r="C295" s="52" t="str">
        <f>IF(H295="","",IF(INDEX('Disrupt-DIH'!$B$8:$B$22,MATCH(B295,'Disrupt-DIH'!$A$8:$A$22,0))="","",INDEX('Disrupt-DIH'!$B$8:$B$22,MATCH(B295,'Disrupt-DIH'!$A$8:$A$22,0))))</f>
        <v/>
      </c>
      <c r="D295" s="64" t="s">
        <v>38</v>
      </c>
      <c r="E295" s="64" t="str">
        <f>IF(INDEX('Disrupt-DIH'!$B$8:$B$22,MATCH($B295,'Disrupt-DIH'!$A$8:$A$22,0))="","",IF(INDEX('Disrupt-DIH'!D$8:D$22,MATCH($B295,'Disrupt-DIH'!$A$8:$A$22,0))="N/A","No","Yes"))</f>
        <v/>
      </c>
      <c r="F295" s="64" t="str">
        <f>IF(INDEX('Disrupt-DIH'!$B$8:$B$22,MATCH($B295,'Disrupt-DIH'!$A$8:$A$22,0))="","",IF(INDEX('Disrupt-DIH'!E$8:E$22,MATCH($B295,'Disrupt-DIH'!$A$8:$A$22,0))="N/A","No","Yes"))</f>
        <v/>
      </c>
      <c r="G295" s="64" t="str">
        <f>IF(INDEX('Disrupt-DIH'!$B$8:$B$22,MATCH($B295,'Disrupt-DIH'!$A$8:$A$22,0))="","",IF(INDEX('Disrupt-DIH'!F$8:F$22,MATCH($B295,'Disrupt-DIH'!$A$8:$A$22,0))="N/A","No","Yes"))</f>
        <v/>
      </c>
      <c r="H295" s="64" t="str">
        <f t="shared" si="12"/>
        <v/>
      </c>
      <c r="I295" s="50">
        <v>8</v>
      </c>
      <c r="J295" s="52" t="str">
        <f>IF(INDEX('Detail-SR'!$B$8:$B$27,MATCH(I295,'Detail-SR'!$A$8:$A$27,0))="","",IF(INDEX('Detail-SR'!$E$8:$E$27,MATCH(I295,'Detail-SR'!$A$8:$A$27,0))=H295,INDEX('Detail-SR'!$B$8:$B$27,MATCH(I295,'Detail-SR'!$A$8:$A$27,0)),""))</f>
        <v/>
      </c>
      <c r="K295" s="33"/>
      <c r="L295" s="50">
        <f t="shared" si="13"/>
        <v>0</v>
      </c>
      <c r="M295" s="50" t="str">
        <f t="shared" si="14"/>
        <v>D5c</v>
      </c>
    </row>
    <row r="296" spans="1:13" x14ac:dyDescent="0.25">
      <c r="A296" s="50">
        <v>289</v>
      </c>
      <c r="B296" s="50" t="s">
        <v>228</v>
      </c>
      <c r="C296" s="52" t="str">
        <f>IF(H296="","",IF(INDEX('Disrupt-DIH'!$B$8:$B$22,MATCH(B296,'Disrupt-DIH'!$A$8:$A$22,0))="","",INDEX('Disrupt-DIH'!$B$8:$B$22,MATCH(B296,'Disrupt-DIH'!$A$8:$A$22,0))))</f>
        <v/>
      </c>
      <c r="D296" s="64" t="s">
        <v>38</v>
      </c>
      <c r="E296" s="64" t="str">
        <f>IF(INDEX('Disrupt-DIH'!$B$8:$B$22,MATCH($B296,'Disrupt-DIH'!$A$8:$A$22,0))="","",IF(INDEX('Disrupt-DIH'!D$8:D$22,MATCH($B296,'Disrupt-DIH'!$A$8:$A$22,0))="N/A","No","Yes"))</f>
        <v/>
      </c>
      <c r="F296" s="64" t="str">
        <f>IF(INDEX('Disrupt-DIH'!$B$8:$B$22,MATCH($B296,'Disrupt-DIH'!$A$8:$A$22,0))="","",IF(INDEX('Disrupt-DIH'!E$8:E$22,MATCH($B296,'Disrupt-DIH'!$A$8:$A$22,0))="N/A","No","Yes"))</f>
        <v/>
      </c>
      <c r="G296" s="64" t="str">
        <f>IF(INDEX('Disrupt-DIH'!$B$8:$B$22,MATCH($B296,'Disrupt-DIH'!$A$8:$A$22,0))="","",IF(INDEX('Disrupt-DIH'!F$8:F$22,MATCH($B296,'Disrupt-DIH'!$A$8:$A$22,0))="N/A","No","Yes"))</f>
        <v/>
      </c>
      <c r="H296" s="64" t="str">
        <f t="shared" si="12"/>
        <v/>
      </c>
      <c r="I296" s="50">
        <v>9</v>
      </c>
      <c r="J296" s="52" t="str">
        <f>IF(INDEX('Detail-SR'!$B$8:$B$27,MATCH(I296,'Detail-SR'!$A$8:$A$27,0))="","",IF(INDEX('Detail-SR'!$E$8:$E$27,MATCH(I296,'Detail-SR'!$A$8:$A$27,0))=H296,INDEX('Detail-SR'!$B$8:$B$27,MATCH(I296,'Detail-SR'!$A$8:$A$27,0)),""))</f>
        <v/>
      </c>
      <c r="K296" s="33"/>
      <c r="L296" s="50">
        <f t="shared" si="13"/>
        <v>0</v>
      </c>
      <c r="M296" s="50" t="str">
        <f t="shared" si="14"/>
        <v>D5c</v>
      </c>
    </row>
    <row r="297" spans="1:13" x14ac:dyDescent="0.25">
      <c r="A297" s="50">
        <v>290</v>
      </c>
      <c r="B297" s="50" t="s">
        <v>228</v>
      </c>
      <c r="C297" s="52" t="str">
        <f>IF(H297="","",IF(INDEX('Disrupt-DIH'!$B$8:$B$22,MATCH(B297,'Disrupt-DIH'!$A$8:$A$22,0))="","",INDEX('Disrupt-DIH'!$B$8:$B$22,MATCH(B297,'Disrupt-DIH'!$A$8:$A$22,0))))</f>
        <v/>
      </c>
      <c r="D297" s="64" t="s">
        <v>38</v>
      </c>
      <c r="E297" s="64" t="str">
        <f>IF(INDEX('Disrupt-DIH'!$B$8:$B$22,MATCH($B297,'Disrupt-DIH'!$A$8:$A$22,0))="","",IF(INDEX('Disrupt-DIH'!D$8:D$22,MATCH($B297,'Disrupt-DIH'!$A$8:$A$22,0))="N/A","No","Yes"))</f>
        <v/>
      </c>
      <c r="F297" s="64" t="str">
        <f>IF(INDEX('Disrupt-DIH'!$B$8:$B$22,MATCH($B297,'Disrupt-DIH'!$A$8:$A$22,0))="","",IF(INDEX('Disrupt-DIH'!E$8:E$22,MATCH($B297,'Disrupt-DIH'!$A$8:$A$22,0))="N/A","No","Yes"))</f>
        <v/>
      </c>
      <c r="G297" s="64" t="str">
        <f>IF(INDEX('Disrupt-DIH'!$B$8:$B$22,MATCH($B297,'Disrupt-DIH'!$A$8:$A$22,0))="","",IF(INDEX('Disrupt-DIH'!F$8:F$22,MATCH($B297,'Disrupt-DIH'!$A$8:$A$22,0))="N/A","No","Yes"))</f>
        <v/>
      </c>
      <c r="H297" s="64" t="str">
        <f t="shared" si="12"/>
        <v/>
      </c>
      <c r="I297" s="50">
        <v>10</v>
      </c>
      <c r="J297" s="52" t="str">
        <f>IF(INDEX('Detail-SR'!$B$8:$B$27,MATCH(I297,'Detail-SR'!$A$8:$A$27,0))="","",IF(INDEX('Detail-SR'!$E$8:$E$27,MATCH(I297,'Detail-SR'!$A$8:$A$27,0))=H297,INDEX('Detail-SR'!$B$8:$B$27,MATCH(I297,'Detail-SR'!$A$8:$A$27,0)),""))</f>
        <v/>
      </c>
      <c r="K297" s="33"/>
      <c r="L297" s="50">
        <f t="shared" si="13"/>
        <v>0</v>
      </c>
      <c r="M297" s="50" t="str">
        <f t="shared" si="14"/>
        <v>D5c</v>
      </c>
    </row>
    <row r="298" spans="1:13" x14ac:dyDescent="0.25">
      <c r="A298" s="50">
        <v>291</v>
      </c>
      <c r="B298" s="50" t="s">
        <v>228</v>
      </c>
      <c r="C298" s="52" t="str">
        <f>IF(H298="","",IF(INDEX('Disrupt-DIH'!$B$8:$B$22,MATCH(B298,'Disrupt-DIH'!$A$8:$A$22,0))="","",INDEX('Disrupt-DIH'!$B$8:$B$22,MATCH(B298,'Disrupt-DIH'!$A$8:$A$22,0))))</f>
        <v/>
      </c>
      <c r="D298" s="64" t="s">
        <v>38</v>
      </c>
      <c r="E298" s="64" t="str">
        <f>IF(INDEX('Disrupt-DIH'!$B$8:$B$22,MATCH($B298,'Disrupt-DIH'!$A$8:$A$22,0))="","",IF(INDEX('Disrupt-DIH'!D$8:D$22,MATCH($B298,'Disrupt-DIH'!$A$8:$A$22,0))="N/A","No","Yes"))</f>
        <v/>
      </c>
      <c r="F298" s="64" t="str">
        <f>IF(INDEX('Disrupt-DIH'!$B$8:$B$22,MATCH($B298,'Disrupt-DIH'!$A$8:$A$22,0))="","",IF(INDEX('Disrupt-DIH'!E$8:E$22,MATCH($B298,'Disrupt-DIH'!$A$8:$A$22,0))="N/A","No","Yes"))</f>
        <v/>
      </c>
      <c r="G298" s="64" t="str">
        <f>IF(INDEX('Disrupt-DIH'!$B$8:$B$22,MATCH($B298,'Disrupt-DIH'!$A$8:$A$22,0))="","",IF(INDEX('Disrupt-DIH'!F$8:F$22,MATCH($B298,'Disrupt-DIH'!$A$8:$A$22,0))="N/A","No","Yes"))</f>
        <v/>
      </c>
      <c r="H298" s="64" t="str">
        <f t="shared" si="12"/>
        <v/>
      </c>
      <c r="I298" s="50">
        <v>11</v>
      </c>
      <c r="J298" s="52" t="str">
        <f>IF(INDEX('Detail-SR'!$B$8:$B$27,MATCH(I298,'Detail-SR'!$A$8:$A$27,0))="","",IF(INDEX('Detail-SR'!$E$8:$E$27,MATCH(I298,'Detail-SR'!$A$8:$A$27,0))=H298,INDEX('Detail-SR'!$B$8:$B$27,MATCH(I298,'Detail-SR'!$A$8:$A$27,0)),""))</f>
        <v/>
      </c>
      <c r="K298" s="33"/>
      <c r="L298" s="50">
        <f t="shared" si="13"/>
        <v>0</v>
      </c>
      <c r="M298" s="50" t="str">
        <f t="shared" si="14"/>
        <v>D5c</v>
      </c>
    </row>
    <row r="299" spans="1:13" x14ac:dyDescent="0.25">
      <c r="A299" s="50">
        <v>292</v>
      </c>
      <c r="B299" s="50" t="s">
        <v>228</v>
      </c>
      <c r="C299" s="52" t="str">
        <f>IF(H299="","",IF(INDEX('Disrupt-DIH'!$B$8:$B$22,MATCH(B299,'Disrupt-DIH'!$A$8:$A$22,0))="","",INDEX('Disrupt-DIH'!$B$8:$B$22,MATCH(B299,'Disrupt-DIH'!$A$8:$A$22,0))))</f>
        <v/>
      </c>
      <c r="D299" s="64" t="s">
        <v>38</v>
      </c>
      <c r="E299" s="64" t="str">
        <f>IF(INDEX('Disrupt-DIH'!$B$8:$B$22,MATCH($B299,'Disrupt-DIH'!$A$8:$A$22,0))="","",IF(INDEX('Disrupt-DIH'!D$8:D$22,MATCH($B299,'Disrupt-DIH'!$A$8:$A$22,0))="N/A","No","Yes"))</f>
        <v/>
      </c>
      <c r="F299" s="64" t="str">
        <f>IF(INDEX('Disrupt-DIH'!$B$8:$B$22,MATCH($B299,'Disrupt-DIH'!$A$8:$A$22,0))="","",IF(INDEX('Disrupt-DIH'!E$8:E$22,MATCH($B299,'Disrupt-DIH'!$A$8:$A$22,0))="N/A","No","Yes"))</f>
        <v/>
      </c>
      <c r="G299" s="64" t="str">
        <f>IF(INDEX('Disrupt-DIH'!$B$8:$B$22,MATCH($B299,'Disrupt-DIH'!$A$8:$A$22,0))="","",IF(INDEX('Disrupt-DIH'!F$8:F$22,MATCH($B299,'Disrupt-DIH'!$A$8:$A$22,0))="N/A","No","Yes"))</f>
        <v/>
      </c>
      <c r="H299" s="64" t="str">
        <f t="shared" si="12"/>
        <v/>
      </c>
      <c r="I299" s="50">
        <v>12</v>
      </c>
      <c r="J299" s="52" t="str">
        <f>IF(INDEX('Detail-SR'!$B$8:$B$27,MATCH(I299,'Detail-SR'!$A$8:$A$27,0))="","",IF(INDEX('Detail-SR'!$E$8:$E$27,MATCH(I299,'Detail-SR'!$A$8:$A$27,0))=H299,INDEX('Detail-SR'!$B$8:$B$27,MATCH(I299,'Detail-SR'!$A$8:$A$27,0)),""))</f>
        <v/>
      </c>
      <c r="K299" s="33"/>
      <c r="L299" s="50">
        <f t="shared" si="13"/>
        <v>0</v>
      </c>
      <c r="M299" s="50" t="str">
        <f t="shared" si="14"/>
        <v>D5c</v>
      </c>
    </row>
    <row r="300" spans="1:13" x14ac:dyDescent="0.25">
      <c r="A300" s="50">
        <v>293</v>
      </c>
      <c r="B300" s="50" t="s">
        <v>228</v>
      </c>
      <c r="C300" s="52" t="str">
        <f>IF(H300="","",IF(INDEX('Disrupt-DIH'!$B$8:$B$22,MATCH(B300,'Disrupt-DIH'!$A$8:$A$22,0))="","",INDEX('Disrupt-DIH'!$B$8:$B$22,MATCH(B300,'Disrupt-DIH'!$A$8:$A$22,0))))</f>
        <v/>
      </c>
      <c r="D300" s="64" t="s">
        <v>38</v>
      </c>
      <c r="E300" s="64" t="str">
        <f>IF(INDEX('Disrupt-DIH'!$B$8:$B$22,MATCH($B300,'Disrupt-DIH'!$A$8:$A$22,0))="","",IF(INDEX('Disrupt-DIH'!D$8:D$22,MATCH($B300,'Disrupt-DIH'!$A$8:$A$22,0))="N/A","No","Yes"))</f>
        <v/>
      </c>
      <c r="F300" s="64" t="str">
        <f>IF(INDEX('Disrupt-DIH'!$B$8:$B$22,MATCH($B300,'Disrupt-DIH'!$A$8:$A$22,0))="","",IF(INDEX('Disrupt-DIH'!E$8:E$22,MATCH($B300,'Disrupt-DIH'!$A$8:$A$22,0))="N/A","No","Yes"))</f>
        <v/>
      </c>
      <c r="G300" s="64" t="str">
        <f>IF(INDEX('Disrupt-DIH'!$B$8:$B$22,MATCH($B300,'Disrupt-DIH'!$A$8:$A$22,0))="","",IF(INDEX('Disrupt-DIH'!F$8:F$22,MATCH($B300,'Disrupt-DIH'!$A$8:$A$22,0))="N/A","No","Yes"))</f>
        <v/>
      </c>
      <c r="H300" s="64" t="str">
        <f t="shared" si="12"/>
        <v/>
      </c>
      <c r="I300" s="50">
        <v>13</v>
      </c>
      <c r="J300" s="52" t="str">
        <f>IF(INDEX('Detail-SR'!$B$8:$B$27,MATCH(I300,'Detail-SR'!$A$8:$A$27,0))="","",IF(INDEX('Detail-SR'!$E$8:$E$27,MATCH(I300,'Detail-SR'!$A$8:$A$27,0))=H300,INDEX('Detail-SR'!$B$8:$B$27,MATCH(I300,'Detail-SR'!$A$8:$A$27,0)),""))</f>
        <v/>
      </c>
      <c r="K300" s="33"/>
      <c r="L300" s="50">
        <f t="shared" si="13"/>
        <v>0</v>
      </c>
      <c r="M300" s="50" t="str">
        <f t="shared" si="14"/>
        <v>D5c</v>
      </c>
    </row>
    <row r="301" spans="1:13" x14ac:dyDescent="0.25">
      <c r="A301" s="50">
        <v>294</v>
      </c>
      <c r="B301" s="50" t="s">
        <v>228</v>
      </c>
      <c r="C301" s="52" t="str">
        <f>IF(H301="","",IF(INDEX('Disrupt-DIH'!$B$8:$B$22,MATCH(B301,'Disrupt-DIH'!$A$8:$A$22,0))="","",INDEX('Disrupt-DIH'!$B$8:$B$22,MATCH(B301,'Disrupt-DIH'!$A$8:$A$22,0))))</f>
        <v/>
      </c>
      <c r="D301" s="64" t="s">
        <v>38</v>
      </c>
      <c r="E301" s="64" t="str">
        <f>IF(INDEX('Disrupt-DIH'!$B$8:$B$22,MATCH($B301,'Disrupt-DIH'!$A$8:$A$22,0))="","",IF(INDEX('Disrupt-DIH'!D$8:D$22,MATCH($B301,'Disrupt-DIH'!$A$8:$A$22,0))="N/A","No","Yes"))</f>
        <v/>
      </c>
      <c r="F301" s="64" t="str">
        <f>IF(INDEX('Disrupt-DIH'!$B$8:$B$22,MATCH($B301,'Disrupt-DIH'!$A$8:$A$22,0))="","",IF(INDEX('Disrupt-DIH'!E$8:E$22,MATCH($B301,'Disrupt-DIH'!$A$8:$A$22,0))="N/A","No","Yes"))</f>
        <v/>
      </c>
      <c r="G301" s="64" t="str">
        <f>IF(INDEX('Disrupt-DIH'!$B$8:$B$22,MATCH($B301,'Disrupt-DIH'!$A$8:$A$22,0))="","",IF(INDEX('Disrupt-DIH'!F$8:F$22,MATCH($B301,'Disrupt-DIH'!$A$8:$A$22,0))="N/A","No","Yes"))</f>
        <v/>
      </c>
      <c r="H301" s="64" t="str">
        <f t="shared" si="12"/>
        <v/>
      </c>
      <c r="I301" s="50">
        <v>14</v>
      </c>
      <c r="J301" s="52" t="str">
        <f>IF(INDEX('Detail-SR'!$B$8:$B$27,MATCH(I301,'Detail-SR'!$A$8:$A$27,0))="","",IF(INDEX('Detail-SR'!$E$8:$E$27,MATCH(I301,'Detail-SR'!$A$8:$A$27,0))=H301,INDEX('Detail-SR'!$B$8:$B$27,MATCH(I301,'Detail-SR'!$A$8:$A$27,0)),""))</f>
        <v/>
      </c>
      <c r="K301" s="33"/>
      <c r="L301" s="50">
        <f t="shared" si="13"/>
        <v>0</v>
      </c>
      <c r="M301" s="50" t="str">
        <f t="shared" si="14"/>
        <v>D5c</v>
      </c>
    </row>
    <row r="302" spans="1:13" x14ac:dyDescent="0.25">
      <c r="A302" s="50">
        <v>295</v>
      </c>
      <c r="B302" s="50" t="s">
        <v>228</v>
      </c>
      <c r="C302" s="52" t="str">
        <f>IF(H302="","",IF(INDEX('Disrupt-DIH'!$B$8:$B$22,MATCH(B302,'Disrupt-DIH'!$A$8:$A$22,0))="","",INDEX('Disrupt-DIH'!$B$8:$B$22,MATCH(B302,'Disrupt-DIH'!$A$8:$A$22,0))))</f>
        <v/>
      </c>
      <c r="D302" s="64" t="s">
        <v>38</v>
      </c>
      <c r="E302" s="64" t="str">
        <f>IF(INDEX('Disrupt-DIH'!$B$8:$B$22,MATCH($B302,'Disrupt-DIH'!$A$8:$A$22,0))="","",IF(INDEX('Disrupt-DIH'!D$8:D$22,MATCH($B302,'Disrupt-DIH'!$A$8:$A$22,0))="N/A","No","Yes"))</f>
        <v/>
      </c>
      <c r="F302" s="64" t="str">
        <f>IF(INDEX('Disrupt-DIH'!$B$8:$B$22,MATCH($B302,'Disrupt-DIH'!$A$8:$A$22,0))="","",IF(INDEX('Disrupt-DIH'!E$8:E$22,MATCH($B302,'Disrupt-DIH'!$A$8:$A$22,0))="N/A","No","Yes"))</f>
        <v/>
      </c>
      <c r="G302" s="64" t="str">
        <f>IF(INDEX('Disrupt-DIH'!$B$8:$B$22,MATCH($B302,'Disrupt-DIH'!$A$8:$A$22,0))="","",IF(INDEX('Disrupt-DIH'!F$8:F$22,MATCH($B302,'Disrupt-DIH'!$A$8:$A$22,0))="N/A","No","Yes"))</f>
        <v/>
      </c>
      <c r="H302" s="64" t="str">
        <f t="shared" si="12"/>
        <v/>
      </c>
      <c r="I302" s="50">
        <v>15</v>
      </c>
      <c r="J302" s="52" t="str">
        <f>IF(INDEX('Detail-SR'!$B$8:$B$27,MATCH(I302,'Detail-SR'!$A$8:$A$27,0))="","",IF(INDEX('Detail-SR'!$E$8:$E$27,MATCH(I302,'Detail-SR'!$A$8:$A$27,0))=H302,INDEX('Detail-SR'!$B$8:$B$27,MATCH(I302,'Detail-SR'!$A$8:$A$27,0)),""))</f>
        <v/>
      </c>
      <c r="K302" s="33"/>
      <c r="L302" s="50">
        <f t="shared" si="13"/>
        <v>0</v>
      </c>
      <c r="M302" s="50" t="str">
        <f t="shared" si="14"/>
        <v>D5c</v>
      </c>
    </row>
    <row r="303" spans="1:13" x14ac:dyDescent="0.25">
      <c r="A303" s="50">
        <v>296</v>
      </c>
      <c r="B303" s="50" t="s">
        <v>228</v>
      </c>
      <c r="C303" s="52" t="str">
        <f>IF(H303="","",IF(INDEX('Disrupt-DIH'!$B$8:$B$22,MATCH(B303,'Disrupt-DIH'!$A$8:$A$22,0))="","",INDEX('Disrupt-DIH'!$B$8:$B$22,MATCH(B303,'Disrupt-DIH'!$A$8:$A$22,0))))</f>
        <v/>
      </c>
      <c r="D303" s="64" t="s">
        <v>38</v>
      </c>
      <c r="E303" s="64" t="str">
        <f>IF(INDEX('Disrupt-DIH'!$B$8:$B$22,MATCH($B303,'Disrupt-DIH'!$A$8:$A$22,0))="","",IF(INDEX('Disrupt-DIH'!D$8:D$22,MATCH($B303,'Disrupt-DIH'!$A$8:$A$22,0))="N/A","No","Yes"))</f>
        <v/>
      </c>
      <c r="F303" s="64" t="str">
        <f>IF(INDEX('Disrupt-DIH'!$B$8:$B$22,MATCH($B303,'Disrupt-DIH'!$A$8:$A$22,0))="","",IF(INDEX('Disrupt-DIH'!E$8:E$22,MATCH($B303,'Disrupt-DIH'!$A$8:$A$22,0))="N/A","No","Yes"))</f>
        <v/>
      </c>
      <c r="G303" s="64" t="str">
        <f>IF(INDEX('Disrupt-DIH'!$B$8:$B$22,MATCH($B303,'Disrupt-DIH'!$A$8:$A$22,0))="","",IF(INDEX('Disrupt-DIH'!F$8:F$22,MATCH($B303,'Disrupt-DIH'!$A$8:$A$22,0))="N/A","No","Yes"))</f>
        <v/>
      </c>
      <c r="H303" s="64" t="str">
        <f t="shared" si="12"/>
        <v/>
      </c>
      <c r="I303" s="50">
        <v>16</v>
      </c>
      <c r="J303" s="52" t="str">
        <f>IF(INDEX('Detail-SR'!$B$8:$B$27,MATCH(I303,'Detail-SR'!$A$8:$A$27,0))="","",IF(INDEX('Detail-SR'!$E$8:$E$27,MATCH(I303,'Detail-SR'!$A$8:$A$27,0))=H303,INDEX('Detail-SR'!$B$8:$B$27,MATCH(I303,'Detail-SR'!$A$8:$A$27,0)),""))</f>
        <v/>
      </c>
      <c r="K303" s="33"/>
      <c r="L303" s="50">
        <f t="shared" si="13"/>
        <v>0</v>
      </c>
      <c r="M303" s="50" t="str">
        <f t="shared" si="14"/>
        <v>D5c</v>
      </c>
    </row>
    <row r="304" spans="1:13" x14ac:dyDescent="0.25">
      <c r="A304" s="50">
        <v>297</v>
      </c>
      <c r="B304" s="50" t="s">
        <v>228</v>
      </c>
      <c r="C304" s="52" t="str">
        <f>IF(H304="","",IF(INDEX('Disrupt-DIH'!$B$8:$B$22,MATCH(B304,'Disrupt-DIH'!$A$8:$A$22,0))="","",INDEX('Disrupt-DIH'!$B$8:$B$22,MATCH(B304,'Disrupt-DIH'!$A$8:$A$22,0))))</f>
        <v/>
      </c>
      <c r="D304" s="64" t="s">
        <v>38</v>
      </c>
      <c r="E304" s="64" t="str">
        <f>IF(INDEX('Disrupt-DIH'!$B$8:$B$22,MATCH($B304,'Disrupt-DIH'!$A$8:$A$22,0))="","",IF(INDEX('Disrupt-DIH'!D$8:D$22,MATCH($B304,'Disrupt-DIH'!$A$8:$A$22,0))="N/A","No","Yes"))</f>
        <v/>
      </c>
      <c r="F304" s="64" t="str">
        <f>IF(INDEX('Disrupt-DIH'!$B$8:$B$22,MATCH($B304,'Disrupt-DIH'!$A$8:$A$22,0))="","",IF(INDEX('Disrupt-DIH'!E$8:E$22,MATCH($B304,'Disrupt-DIH'!$A$8:$A$22,0))="N/A","No","Yes"))</f>
        <v/>
      </c>
      <c r="G304" s="64" t="str">
        <f>IF(INDEX('Disrupt-DIH'!$B$8:$B$22,MATCH($B304,'Disrupt-DIH'!$A$8:$A$22,0))="","",IF(INDEX('Disrupt-DIH'!F$8:F$22,MATCH($B304,'Disrupt-DIH'!$A$8:$A$22,0))="N/A","No","Yes"))</f>
        <v/>
      </c>
      <c r="H304" s="64" t="str">
        <f t="shared" si="12"/>
        <v/>
      </c>
      <c r="I304" s="50">
        <v>17</v>
      </c>
      <c r="J304" s="52" t="str">
        <f>IF(INDEX('Detail-SR'!$B$8:$B$27,MATCH(I304,'Detail-SR'!$A$8:$A$27,0))="","",IF(INDEX('Detail-SR'!$E$8:$E$27,MATCH(I304,'Detail-SR'!$A$8:$A$27,0))=H304,INDEX('Detail-SR'!$B$8:$B$27,MATCH(I304,'Detail-SR'!$A$8:$A$27,0)),""))</f>
        <v/>
      </c>
      <c r="K304" s="33"/>
      <c r="L304" s="50">
        <f t="shared" si="13"/>
        <v>0</v>
      </c>
      <c r="M304" s="50" t="str">
        <f t="shared" si="14"/>
        <v>D5c</v>
      </c>
    </row>
    <row r="305" spans="1:13" x14ac:dyDescent="0.25">
      <c r="A305" s="50">
        <v>298</v>
      </c>
      <c r="B305" s="50" t="s">
        <v>228</v>
      </c>
      <c r="C305" s="52" t="str">
        <f>IF(H305="","",IF(INDEX('Disrupt-DIH'!$B$8:$B$22,MATCH(B305,'Disrupt-DIH'!$A$8:$A$22,0))="","",INDEX('Disrupt-DIH'!$B$8:$B$22,MATCH(B305,'Disrupt-DIH'!$A$8:$A$22,0))))</f>
        <v/>
      </c>
      <c r="D305" s="64" t="s">
        <v>38</v>
      </c>
      <c r="E305" s="64" t="str">
        <f>IF(INDEX('Disrupt-DIH'!$B$8:$B$22,MATCH($B305,'Disrupt-DIH'!$A$8:$A$22,0))="","",IF(INDEX('Disrupt-DIH'!D$8:D$22,MATCH($B305,'Disrupt-DIH'!$A$8:$A$22,0))="N/A","No","Yes"))</f>
        <v/>
      </c>
      <c r="F305" s="64" t="str">
        <f>IF(INDEX('Disrupt-DIH'!$B$8:$B$22,MATCH($B305,'Disrupt-DIH'!$A$8:$A$22,0))="","",IF(INDEX('Disrupt-DIH'!E$8:E$22,MATCH($B305,'Disrupt-DIH'!$A$8:$A$22,0))="N/A","No","Yes"))</f>
        <v/>
      </c>
      <c r="G305" s="64" t="str">
        <f>IF(INDEX('Disrupt-DIH'!$B$8:$B$22,MATCH($B305,'Disrupt-DIH'!$A$8:$A$22,0))="","",IF(INDEX('Disrupt-DIH'!F$8:F$22,MATCH($B305,'Disrupt-DIH'!$A$8:$A$22,0))="N/A","No","Yes"))</f>
        <v/>
      </c>
      <c r="H305" s="64" t="str">
        <f t="shared" si="12"/>
        <v/>
      </c>
      <c r="I305" s="50">
        <v>18</v>
      </c>
      <c r="J305" s="52" t="str">
        <f>IF(INDEX('Detail-SR'!$B$8:$B$27,MATCH(I305,'Detail-SR'!$A$8:$A$27,0))="","",IF(INDEX('Detail-SR'!$E$8:$E$27,MATCH(I305,'Detail-SR'!$A$8:$A$27,0))=H305,INDEX('Detail-SR'!$B$8:$B$27,MATCH(I305,'Detail-SR'!$A$8:$A$27,0)),""))</f>
        <v/>
      </c>
      <c r="K305" s="33"/>
      <c r="L305" s="50">
        <f t="shared" si="13"/>
        <v>0</v>
      </c>
      <c r="M305" s="50" t="str">
        <f t="shared" si="14"/>
        <v>D5c</v>
      </c>
    </row>
    <row r="306" spans="1:13" x14ac:dyDescent="0.25">
      <c r="A306" s="50">
        <v>299</v>
      </c>
      <c r="B306" s="50" t="s">
        <v>228</v>
      </c>
      <c r="C306" s="52" t="str">
        <f>IF(H306="","",IF(INDEX('Disrupt-DIH'!$B$8:$B$22,MATCH(B306,'Disrupt-DIH'!$A$8:$A$22,0))="","",INDEX('Disrupt-DIH'!$B$8:$B$22,MATCH(B306,'Disrupt-DIH'!$A$8:$A$22,0))))</f>
        <v/>
      </c>
      <c r="D306" s="64" t="s">
        <v>38</v>
      </c>
      <c r="E306" s="64" t="str">
        <f>IF(INDEX('Disrupt-DIH'!$B$8:$B$22,MATCH($B306,'Disrupt-DIH'!$A$8:$A$22,0))="","",IF(INDEX('Disrupt-DIH'!D$8:D$22,MATCH($B306,'Disrupt-DIH'!$A$8:$A$22,0))="N/A","No","Yes"))</f>
        <v/>
      </c>
      <c r="F306" s="64" t="str">
        <f>IF(INDEX('Disrupt-DIH'!$B$8:$B$22,MATCH($B306,'Disrupt-DIH'!$A$8:$A$22,0))="","",IF(INDEX('Disrupt-DIH'!E$8:E$22,MATCH($B306,'Disrupt-DIH'!$A$8:$A$22,0))="N/A","No","Yes"))</f>
        <v/>
      </c>
      <c r="G306" s="64" t="str">
        <f>IF(INDEX('Disrupt-DIH'!$B$8:$B$22,MATCH($B306,'Disrupt-DIH'!$A$8:$A$22,0))="","",IF(INDEX('Disrupt-DIH'!F$8:F$22,MATCH($B306,'Disrupt-DIH'!$A$8:$A$22,0))="N/A","No","Yes"))</f>
        <v/>
      </c>
      <c r="H306" s="64" t="str">
        <f t="shared" si="12"/>
        <v/>
      </c>
      <c r="I306" s="50">
        <v>19</v>
      </c>
      <c r="J306" s="52" t="str">
        <f>IF(INDEX('Detail-SR'!$B$8:$B$27,MATCH(I306,'Detail-SR'!$A$8:$A$27,0))="","",IF(INDEX('Detail-SR'!$E$8:$E$27,MATCH(I306,'Detail-SR'!$A$8:$A$27,0))=H306,INDEX('Detail-SR'!$B$8:$B$27,MATCH(I306,'Detail-SR'!$A$8:$A$27,0)),""))</f>
        <v/>
      </c>
      <c r="K306" s="33"/>
      <c r="L306" s="50">
        <f t="shared" si="13"/>
        <v>0</v>
      </c>
      <c r="M306" s="50" t="str">
        <f t="shared" si="14"/>
        <v>D5c</v>
      </c>
    </row>
    <row r="307" spans="1:13" x14ac:dyDescent="0.25">
      <c r="A307" s="50">
        <v>300</v>
      </c>
      <c r="B307" s="50" t="s">
        <v>228</v>
      </c>
      <c r="C307" s="52" t="str">
        <f>IF(H307="","",IF(INDEX('Disrupt-DIH'!$B$8:$B$22,MATCH(B307,'Disrupt-DIH'!$A$8:$A$22,0))="","",INDEX('Disrupt-DIH'!$B$8:$B$22,MATCH(B307,'Disrupt-DIH'!$A$8:$A$22,0))))</f>
        <v/>
      </c>
      <c r="D307" s="64" t="s">
        <v>38</v>
      </c>
      <c r="E307" s="64" t="str">
        <f>IF(INDEX('Disrupt-DIH'!$B$8:$B$22,MATCH($B307,'Disrupt-DIH'!$A$8:$A$22,0))="","",IF(INDEX('Disrupt-DIH'!D$8:D$22,MATCH($B307,'Disrupt-DIH'!$A$8:$A$22,0))="N/A","No","Yes"))</f>
        <v/>
      </c>
      <c r="F307" s="64" t="str">
        <f>IF(INDEX('Disrupt-DIH'!$B$8:$B$22,MATCH($B307,'Disrupt-DIH'!$A$8:$A$22,0))="","",IF(INDEX('Disrupt-DIH'!E$8:E$22,MATCH($B307,'Disrupt-DIH'!$A$8:$A$22,0))="N/A","No","Yes"))</f>
        <v/>
      </c>
      <c r="G307" s="64" t="str">
        <f>IF(INDEX('Disrupt-DIH'!$B$8:$B$22,MATCH($B307,'Disrupt-DIH'!$A$8:$A$22,0))="","",IF(INDEX('Disrupt-DIH'!F$8:F$22,MATCH($B307,'Disrupt-DIH'!$A$8:$A$22,0))="N/A","No","Yes"))</f>
        <v/>
      </c>
      <c r="H307" s="64" t="str">
        <f t="shared" si="12"/>
        <v/>
      </c>
      <c r="I307" s="50">
        <v>20</v>
      </c>
      <c r="J307" s="52" t="str">
        <f>IF(INDEX('Detail-SR'!$B$8:$B$27,MATCH(I307,'Detail-SR'!$A$8:$A$27,0))="","",IF(INDEX('Detail-SR'!$E$8:$E$27,MATCH(I307,'Detail-SR'!$A$8:$A$27,0))=H307,INDEX('Detail-SR'!$B$8:$B$27,MATCH(I307,'Detail-SR'!$A$8:$A$27,0)),""))</f>
        <v/>
      </c>
      <c r="K307" s="33"/>
      <c r="L307" s="50">
        <f t="shared" si="13"/>
        <v>0</v>
      </c>
      <c r="M307" s="50" t="str">
        <f t="shared" si="14"/>
        <v>D5c</v>
      </c>
    </row>
    <row r="308" spans="1:13" x14ac:dyDescent="0.25">
      <c r="A308" s="50">
        <v>301</v>
      </c>
      <c r="B308" s="50" t="s">
        <v>229</v>
      </c>
      <c r="C308" s="52" t="str">
        <f>IF(H308="","",IF(INDEX('Disrupt-DIH'!$B$8:$B$22,MATCH(B308,'Disrupt-DIH'!$A$8:$A$22,0))="","",INDEX('Disrupt-DIH'!$B$8:$B$22,MATCH(B308,'Disrupt-DIH'!$A$8:$A$22,0))))</f>
        <v/>
      </c>
      <c r="D308" s="64" t="s">
        <v>37</v>
      </c>
      <c r="E308" s="64" t="str">
        <f>IF(INDEX('Disrupt-DIH'!$B$8:$B$22,MATCH($B308,'Disrupt-DIH'!$A$8:$A$22,0))="","",IF(INDEX('Disrupt-DIH'!D$8:D$22,MATCH($B308,'Disrupt-DIH'!$A$8:$A$22,0))="N/A","No","Yes"))</f>
        <v/>
      </c>
      <c r="F308" s="64" t="str">
        <f>IF(INDEX('Disrupt-DIH'!$B$8:$B$22,MATCH($B308,'Disrupt-DIH'!$A$8:$A$22,0))="","",IF(INDEX('Disrupt-DIH'!E$8:E$22,MATCH($B308,'Disrupt-DIH'!$A$8:$A$22,0))="N/A","No","Yes"))</f>
        <v/>
      </c>
      <c r="G308" s="64" t="str">
        <f>IF(INDEX('Disrupt-DIH'!$B$8:$B$22,MATCH($B308,'Disrupt-DIH'!$A$8:$A$22,0))="","",IF(INDEX('Disrupt-DIH'!F$8:F$22,MATCH($B308,'Disrupt-DIH'!$A$8:$A$22,0))="N/A","No","Yes"))</f>
        <v/>
      </c>
      <c r="H308" s="64" t="str">
        <f t="shared" si="12"/>
        <v/>
      </c>
      <c r="I308" s="50">
        <v>1</v>
      </c>
      <c r="J308" s="52" t="str">
        <f>IF(INDEX('Detail-SR'!$B$8:$B$27,MATCH(I308,'Detail-SR'!$A$8:$A$27,0))="","",IF(INDEX('Detail-SR'!$E$8:$E$27,MATCH(I308,'Detail-SR'!$A$8:$A$27,0))=H308,INDEX('Detail-SR'!$B$8:$B$27,MATCH(I308,'Detail-SR'!$A$8:$A$27,0)),""))</f>
        <v/>
      </c>
      <c r="K308" s="33"/>
      <c r="L308" s="50">
        <f t="shared" si="13"/>
        <v>0</v>
      </c>
      <c r="M308" s="50" t="str">
        <f t="shared" si="14"/>
        <v>D6a</v>
      </c>
    </row>
    <row r="309" spans="1:13" x14ac:dyDescent="0.25">
      <c r="A309" s="50">
        <v>302</v>
      </c>
      <c r="B309" s="50" t="s">
        <v>229</v>
      </c>
      <c r="C309" s="52" t="str">
        <f>IF(H309="","",IF(INDEX('Disrupt-DIH'!$B$8:$B$22,MATCH(B309,'Disrupt-DIH'!$A$8:$A$22,0))="","",INDEX('Disrupt-DIH'!$B$8:$B$22,MATCH(B309,'Disrupt-DIH'!$A$8:$A$22,0))))</f>
        <v/>
      </c>
      <c r="D309" s="64" t="s">
        <v>37</v>
      </c>
      <c r="E309" s="64" t="str">
        <f>IF(INDEX('Disrupt-DIH'!$B$8:$B$22,MATCH($B309,'Disrupt-DIH'!$A$8:$A$22,0))="","",IF(INDEX('Disrupt-DIH'!D$8:D$22,MATCH($B309,'Disrupt-DIH'!$A$8:$A$22,0))="N/A","No","Yes"))</f>
        <v/>
      </c>
      <c r="F309" s="64" t="str">
        <f>IF(INDEX('Disrupt-DIH'!$B$8:$B$22,MATCH($B309,'Disrupt-DIH'!$A$8:$A$22,0))="","",IF(INDEX('Disrupt-DIH'!E$8:E$22,MATCH($B309,'Disrupt-DIH'!$A$8:$A$22,0))="N/A","No","Yes"))</f>
        <v/>
      </c>
      <c r="G309" s="64" t="str">
        <f>IF(INDEX('Disrupt-DIH'!$B$8:$B$22,MATCH($B309,'Disrupt-DIH'!$A$8:$A$22,0))="","",IF(INDEX('Disrupt-DIH'!F$8:F$22,MATCH($B309,'Disrupt-DIH'!$A$8:$A$22,0))="N/A","No","Yes"))</f>
        <v/>
      </c>
      <c r="H309" s="64" t="str">
        <f t="shared" si="12"/>
        <v/>
      </c>
      <c r="I309" s="50">
        <v>2</v>
      </c>
      <c r="J309" s="52" t="str">
        <f>IF(INDEX('Detail-SR'!$B$8:$B$27,MATCH(I309,'Detail-SR'!$A$8:$A$27,0))="","",IF(INDEX('Detail-SR'!$E$8:$E$27,MATCH(I309,'Detail-SR'!$A$8:$A$27,0))=H309,INDEX('Detail-SR'!$B$8:$B$27,MATCH(I309,'Detail-SR'!$A$8:$A$27,0)),""))</f>
        <v/>
      </c>
      <c r="K309" s="33"/>
      <c r="L309" s="50">
        <f t="shared" si="13"/>
        <v>0</v>
      </c>
      <c r="M309" s="50" t="str">
        <f t="shared" si="14"/>
        <v>D6a</v>
      </c>
    </row>
    <row r="310" spans="1:13" x14ac:dyDescent="0.25">
      <c r="A310" s="50">
        <v>303</v>
      </c>
      <c r="B310" s="50" t="s">
        <v>229</v>
      </c>
      <c r="C310" s="52" t="str">
        <f>IF(H310="","",IF(INDEX('Disrupt-DIH'!$B$8:$B$22,MATCH(B310,'Disrupt-DIH'!$A$8:$A$22,0))="","",INDEX('Disrupt-DIH'!$B$8:$B$22,MATCH(B310,'Disrupt-DIH'!$A$8:$A$22,0))))</f>
        <v/>
      </c>
      <c r="D310" s="64" t="s">
        <v>37</v>
      </c>
      <c r="E310" s="64" t="str">
        <f>IF(INDEX('Disrupt-DIH'!$B$8:$B$22,MATCH($B310,'Disrupt-DIH'!$A$8:$A$22,0))="","",IF(INDEX('Disrupt-DIH'!D$8:D$22,MATCH($B310,'Disrupt-DIH'!$A$8:$A$22,0))="N/A","No","Yes"))</f>
        <v/>
      </c>
      <c r="F310" s="64" t="str">
        <f>IF(INDEX('Disrupt-DIH'!$B$8:$B$22,MATCH($B310,'Disrupt-DIH'!$A$8:$A$22,0))="","",IF(INDEX('Disrupt-DIH'!E$8:E$22,MATCH($B310,'Disrupt-DIH'!$A$8:$A$22,0))="N/A","No","Yes"))</f>
        <v/>
      </c>
      <c r="G310" s="64" t="str">
        <f>IF(INDEX('Disrupt-DIH'!$B$8:$B$22,MATCH($B310,'Disrupt-DIH'!$A$8:$A$22,0))="","",IF(INDEX('Disrupt-DIH'!F$8:F$22,MATCH($B310,'Disrupt-DIH'!$A$8:$A$22,0))="N/A","No","Yes"))</f>
        <v/>
      </c>
      <c r="H310" s="64" t="str">
        <f t="shared" si="12"/>
        <v/>
      </c>
      <c r="I310" s="50">
        <v>3</v>
      </c>
      <c r="J310" s="52" t="str">
        <f>IF(INDEX('Detail-SR'!$B$8:$B$27,MATCH(I310,'Detail-SR'!$A$8:$A$27,0))="","",IF(INDEX('Detail-SR'!$E$8:$E$27,MATCH(I310,'Detail-SR'!$A$8:$A$27,0))=H310,INDEX('Detail-SR'!$B$8:$B$27,MATCH(I310,'Detail-SR'!$A$8:$A$27,0)),""))</f>
        <v/>
      </c>
      <c r="K310" s="33"/>
      <c r="L310" s="50">
        <f t="shared" si="13"/>
        <v>0</v>
      </c>
      <c r="M310" s="50" t="str">
        <f t="shared" si="14"/>
        <v>D6a</v>
      </c>
    </row>
    <row r="311" spans="1:13" x14ac:dyDescent="0.25">
      <c r="A311" s="50">
        <v>304</v>
      </c>
      <c r="B311" s="50" t="s">
        <v>229</v>
      </c>
      <c r="C311" s="52" t="str">
        <f>IF(H311="","",IF(INDEX('Disrupt-DIH'!$B$8:$B$22,MATCH(B311,'Disrupt-DIH'!$A$8:$A$22,0))="","",INDEX('Disrupt-DIH'!$B$8:$B$22,MATCH(B311,'Disrupt-DIH'!$A$8:$A$22,0))))</f>
        <v/>
      </c>
      <c r="D311" s="64" t="s">
        <v>37</v>
      </c>
      <c r="E311" s="64" t="str">
        <f>IF(INDEX('Disrupt-DIH'!$B$8:$B$22,MATCH($B311,'Disrupt-DIH'!$A$8:$A$22,0))="","",IF(INDEX('Disrupt-DIH'!D$8:D$22,MATCH($B311,'Disrupt-DIH'!$A$8:$A$22,0))="N/A","No","Yes"))</f>
        <v/>
      </c>
      <c r="F311" s="64" t="str">
        <f>IF(INDEX('Disrupt-DIH'!$B$8:$B$22,MATCH($B311,'Disrupt-DIH'!$A$8:$A$22,0))="","",IF(INDEX('Disrupt-DIH'!E$8:E$22,MATCH($B311,'Disrupt-DIH'!$A$8:$A$22,0))="N/A","No","Yes"))</f>
        <v/>
      </c>
      <c r="G311" s="64" t="str">
        <f>IF(INDEX('Disrupt-DIH'!$B$8:$B$22,MATCH($B311,'Disrupt-DIH'!$A$8:$A$22,0))="","",IF(INDEX('Disrupt-DIH'!F$8:F$22,MATCH($B311,'Disrupt-DIH'!$A$8:$A$22,0))="N/A","No","Yes"))</f>
        <v/>
      </c>
      <c r="H311" s="64" t="str">
        <f t="shared" si="12"/>
        <v/>
      </c>
      <c r="I311" s="50">
        <v>4</v>
      </c>
      <c r="J311" s="52" t="str">
        <f>IF(INDEX('Detail-SR'!$B$8:$B$27,MATCH(I311,'Detail-SR'!$A$8:$A$27,0))="","",IF(INDEX('Detail-SR'!$E$8:$E$27,MATCH(I311,'Detail-SR'!$A$8:$A$27,0))=H311,INDEX('Detail-SR'!$B$8:$B$27,MATCH(I311,'Detail-SR'!$A$8:$A$27,0)),""))</f>
        <v/>
      </c>
      <c r="K311" s="33"/>
      <c r="L311" s="50">
        <f t="shared" si="13"/>
        <v>0</v>
      </c>
      <c r="M311" s="50" t="str">
        <f t="shared" si="14"/>
        <v>D6a</v>
      </c>
    </row>
    <row r="312" spans="1:13" x14ac:dyDescent="0.25">
      <c r="A312" s="50">
        <v>305</v>
      </c>
      <c r="B312" s="50" t="s">
        <v>229</v>
      </c>
      <c r="C312" s="52" t="str">
        <f>IF(H312="","",IF(INDEX('Disrupt-DIH'!$B$8:$B$22,MATCH(B312,'Disrupt-DIH'!$A$8:$A$22,0))="","",INDEX('Disrupt-DIH'!$B$8:$B$22,MATCH(B312,'Disrupt-DIH'!$A$8:$A$22,0))))</f>
        <v/>
      </c>
      <c r="D312" s="64" t="s">
        <v>37</v>
      </c>
      <c r="E312" s="64" t="str">
        <f>IF(INDEX('Disrupt-DIH'!$B$8:$B$22,MATCH($B312,'Disrupt-DIH'!$A$8:$A$22,0))="","",IF(INDEX('Disrupt-DIH'!D$8:D$22,MATCH($B312,'Disrupt-DIH'!$A$8:$A$22,0))="N/A","No","Yes"))</f>
        <v/>
      </c>
      <c r="F312" s="64" t="str">
        <f>IF(INDEX('Disrupt-DIH'!$B$8:$B$22,MATCH($B312,'Disrupt-DIH'!$A$8:$A$22,0))="","",IF(INDEX('Disrupt-DIH'!E$8:E$22,MATCH($B312,'Disrupt-DIH'!$A$8:$A$22,0))="N/A","No","Yes"))</f>
        <v/>
      </c>
      <c r="G312" s="64" t="str">
        <f>IF(INDEX('Disrupt-DIH'!$B$8:$B$22,MATCH($B312,'Disrupt-DIH'!$A$8:$A$22,0))="","",IF(INDEX('Disrupt-DIH'!F$8:F$22,MATCH($B312,'Disrupt-DIH'!$A$8:$A$22,0))="N/A","No","Yes"))</f>
        <v/>
      </c>
      <c r="H312" s="64" t="str">
        <f t="shared" si="12"/>
        <v/>
      </c>
      <c r="I312" s="50">
        <v>5</v>
      </c>
      <c r="J312" s="52" t="str">
        <f>IF(INDEX('Detail-SR'!$B$8:$B$27,MATCH(I312,'Detail-SR'!$A$8:$A$27,0))="","",IF(INDEX('Detail-SR'!$E$8:$E$27,MATCH(I312,'Detail-SR'!$A$8:$A$27,0))=H312,INDEX('Detail-SR'!$B$8:$B$27,MATCH(I312,'Detail-SR'!$A$8:$A$27,0)),""))</f>
        <v/>
      </c>
      <c r="K312" s="33"/>
      <c r="L312" s="50">
        <f t="shared" si="13"/>
        <v>0</v>
      </c>
      <c r="M312" s="50" t="str">
        <f t="shared" si="14"/>
        <v>D6a</v>
      </c>
    </row>
    <row r="313" spans="1:13" x14ac:dyDescent="0.25">
      <c r="A313" s="50">
        <v>306</v>
      </c>
      <c r="B313" s="50" t="s">
        <v>229</v>
      </c>
      <c r="C313" s="52" t="str">
        <f>IF(H313="","",IF(INDEX('Disrupt-DIH'!$B$8:$B$22,MATCH(B313,'Disrupt-DIH'!$A$8:$A$22,0))="","",INDEX('Disrupt-DIH'!$B$8:$B$22,MATCH(B313,'Disrupt-DIH'!$A$8:$A$22,0))))</f>
        <v/>
      </c>
      <c r="D313" s="64" t="s">
        <v>37</v>
      </c>
      <c r="E313" s="64" t="str">
        <f>IF(INDEX('Disrupt-DIH'!$B$8:$B$22,MATCH($B313,'Disrupt-DIH'!$A$8:$A$22,0))="","",IF(INDEX('Disrupt-DIH'!D$8:D$22,MATCH($B313,'Disrupt-DIH'!$A$8:$A$22,0))="N/A","No","Yes"))</f>
        <v/>
      </c>
      <c r="F313" s="64" t="str">
        <f>IF(INDEX('Disrupt-DIH'!$B$8:$B$22,MATCH($B313,'Disrupt-DIH'!$A$8:$A$22,0))="","",IF(INDEX('Disrupt-DIH'!E$8:E$22,MATCH($B313,'Disrupt-DIH'!$A$8:$A$22,0))="N/A","No","Yes"))</f>
        <v/>
      </c>
      <c r="G313" s="64" t="str">
        <f>IF(INDEX('Disrupt-DIH'!$B$8:$B$22,MATCH($B313,'Disrupt-DIH'!$A$8:$A$22,0))="","",IF(INDEX('Disrupt-DIH'!F$8:F$22,MATCH($B313,'Disrupt-DIH'!$A$8:$A$22,0))="N/A","No","Yes"))</f>
        <v/>
      </c>
      <c r="H313" s="64" t="str">
        <f t="shared" si="12"/>
        <v/>
      </c>
      <c r="I313" s="50">
        <v>6</v>
      </c>
      <c r="J313" s="52" t="str">
        <f>IF(INDEX('Detail-SR'!$B$8:$B$27,MATCH(I313,'Detail-SR'!$A$8:$A$27,0))="","",IF(INDEX('Detail-SR'!$E$8:$E$27,MATCH(I313,'Detail-SR'!$A$8:$A$27,0))=H313,INDEX('Detail-SR'!$B$8:$B$27,MATCH(I313,'Detail-SR'!$A$8:$A$27,0)),""))</f>
        <v/>
      </c>
      <c r="K313" s="33"/>
      <c r="L313" s="50">
        <f t="shared" si="13"/>
        <v>0</v>
      </c>
      <c r="M313" s="50" t="str">
        <f t="shared" si="14"/>
        <v>D6a</v>
      </c>
    </row>
    <row r="314" spans="1:13" x14ac:dyDescent="0.25">
      <c r="A314" s="50">
        <v>307</v>
      </c>
      <c r="B314" s="50" t="s">
        <v>229</v>
      </c>
      <c r="C314" s="52" t="str">
        <f>IF(H314="","",IF(INDEX('Disrupt-DIH'!$B$8:$B$22,MATCH(B314,'Disrupt-DIH'!$A$8:$A$22,0))="","",INDEX('Disrupt-DIH'!$B$8:$B$22,MATCH(B314,'Disrupt-DIH'!$A$8:$A$22,0))))</f>
        <v/>
      </c>
      <c r="D314" s="64" t="s">
        <v>37</v>
      </c>
      <c r="E314" s="64" t="str">
        <f>IF(INDEX('Disrupt-DIH'!$B$8:$B$22,MATCH($B314,'Disrupt-DIH'!$A$8:$A$22,0))="","",IF(INDEX('Disrupt-DIH'!D$8:D$22,MATCH($B314,'Disrupt-DIH'!$A$8:$A$22,0))="N/A","No","Yes"))</f>
        <v/>
      </c>
      <c r="F314" s="64" t="str">
        <f>IF(INDEX('Disrupt-DIH'!$B$8:$B$22,MATCH($B314,'Disrupt-DIH'!$A$8:$A$22,0))="","",IF(INDEX('Disrupt-DIH'!E$8:E$22,MATCH($B314,'Disrupt-DIH'!$A$8:$A$22,0))="N/A","No","Yes"))</f>
        <v/>
      </c>
      <c r="G314" s="64" t="str">
        <f>IF(INDEX('Disrupt-DIH'!$B$8:$B$22,MATCH($B314,'Disrupt-DIH'!$A$8:$A$22,0))="","",IF(INDEX('Disrupt-DIH'!F$8:F$22,MATCH($B314,'Disrupt-DIH'!$A$8:$A$22,0))="N/A","No","Yes"))</f>
        <v/>
      </c>
      <c r="H314" s="64" t="str">
        <f t="shared" si="12"/>
        <v/>
      </c>
      <c r="I314" s="50">
        <v>7</v>
      </c>
      <c r="J314" s="52" t="str">
        <f>IF(INDEX('Detail-SR'!$B$8:$B$27,MATCH(I314,'Detail-SR'!$A$8:$A$27,0))="","",IF(INDEX('Detail-SR'!$E$8:$E$27,MATCH(I314,'Detail-SR'!$A$8:$A$27,0))=H314,INDEX('Detail-SR'!$B$8:$B$27,MATCH(I314,'Detail-SR'!$A$8:$A$27,0)),""))</f>
        <v/>
      </c>
      <c r="K314" s="33"/>
      <c r="L314" s="50">
        <f t="shared" si="13"/>
        <v>0</v>
      </c>
      <c r="M314" s="50" t="str">
        <f t="shared" si="14"/>
        <v>D6a</v>
      </c>
    </row>
    <row r="315" spans="1:13" x14ac:dyDescent="0.25">
      <c r="A315" s="50">
        <v>308</v>
      </c>
      <c r="B315" s="50" t="s">
        <v>229</v>
      </c>
      <c r="C315" s="52" t="str">
        <f>IF(H315="","",IF(INDEX('Disrupt-DIH'!$B$8:$B$22,MATCH(B315,'Disrupt-DIH'!$A$8:$A$22,0))="","",INDEX('Disrupt-DIH'!$B$8:$B$22,MATCH(B315,'Disrupt-DIH'!$A$8:$A$22,0))))</f>
        <v/>
      </c>
      <c r="D315" s="64" t="s">
        <v>37</v>
      </c>
      <c r="E315" s="64" t="str">
        <f>IF(INDEX('Disrupt-DIH'!$B$8:$B$22,MATCH($B315,'Disrupt-DIH'!$A$8:$A$22,0))="","",IF(INDEX('Disrupt-DIH'!D$8:D$22,MATCH($B315,'Disrupt-DIH'!$A$8:$A$22,0))="N/A","No","Yes"))</f>
        <v/>
      </c>
      <c r="F315" s="64" t="str">
        <f>IF(INDEX('Disrupt-DIH'!$B$8:$B$22,MATCH($B315,'Disrupt-DIH'!$A$8:$A$22,0))="","",IF(INDEX('Disrupt-DIH'!E$8:E$22,MATCH($B315,'Disrupt-DIH'!$A$8:$A$22,0))="N/A","No","Yes"))</f>
        <v/>
      </c>
      <c r="G315" s="64" t="str">
        <f>IF(INDEX('Disrupt-DIH'!$B$8:$B$22,MATCH($B315,'Disrupt-DIH'!$A$8:$A$22,0))="","",IF(INDEX('Disrupt-DIH'!F$8:F$22,MATCH($B315,'Disrupt-DIH'!$A$8:$A$22,0))="N/A","No","Yes"))</f>
        <v/>
      </c>
      <c r="H315" s="64" t="str">
        <f t="shared" si="12"/>
        <v/>
      </c>
      <c r="I315" s="50">
        <v>8</v>
      </c>
      <c r="J315" s="52" t="str">
        <f>IF(INDEX('Detail-SR'!$B$8:$B$27,MATCH(I315,'Detail-SR'!$A$8:$A$27,0))="","",IF(INDEX('Detail-SR'!$E$8:$E$27,MATCH(I315,'Detail-SR'!$A$8:$A$27,0))=H315,INDEX('Detail-SR'!$B$8:$B$27,MATCH(I315,'Detail-SR'!$A$8:$A$27,0)),""))</f>
        <v/>
      </c>
      <c r="K315" s="33"/>
      <c r="L315" s="50">
        <f t="shared" si="13"/>
        <v>0</v>
      </c>
      <c r="M315" s="50" t="str">
        <f t="shared" si="14"/>
        <v>D6a</v>
      </c>
    </row>
    <row r="316" spans="1:13" x14ac:dyDescent="0.25">
      <c r="A316" s="50">
        <v>309</v>
      </c>
      <c r="B316" s="50" t="s">
        <v>229</v>
      </c>
      <c r="C316" s="52" t="str">
        <f>IF(H316="","",IF(INDEX('Disrupt-DIH'!$B$8:$B$22,MATCH(B316,'Disrupt-DIH'!$A$8:$A$22,0))="","",INDEX('Disrupt-DIH'!$B$8:$B$22,MATCH(B316,'Disrupt-DIH'!$A$8:$A$22,0))))</f>
        <v/>
      </c>
      <c r="D316" s="64" t="s">
        <v>37</v>
      </c>
      <c r="E316" s="64" t="str">
        <f>IF(INDEX('Disrupt-DIH'!$B$8:$B$22,MATCH($B316,'Disrupt-DIH'!$A$8:$A$22,0))="","",IF(INDEX('Disrupt-DIH'!D$8:D$22,MATCH($B316,'Disrupt-DIH'!$A$8:$A$22,0))="N/A","No","Yes"))</f>
        <v/>
      </c>
      <c r="F316" s="64" t="str">
        <f>IF(INDEX('Disrupt-DIH'!$B$8:$B$22,MATCH($B316,'Disrupt-DIH'!$A$8:$A$22,0))="","",IF(INDEX('Disrupt-DIH'!E$8:E$22,MATCH($B316,'Disrupt-DIH'!$A$8:$A$22,0))="N/A","No","Yes"))</f>
        <v/>
      </c>
      <c r="G316" s="64" t="str">
        <f>IF(INDEX('Disrupt-DIH'!$B$8:$B$22,MATCH($B316,'Disrupt-DIH'!$A$8:$A$22,0))="","",IF(INDEX('Disrupt-DIH'!F$8:F$22,MATCH($B316,'Disrupt-DIH'!$A$8:$A$22,0))="N/A","No","Yes"))</f>
        <v/>
      </c>
      <c r="H316" s="64" t="str">
        <f t="shared" si="12"/>
        <v/>
      </c>
      <c r="I316" s="50">
        <v>9</v>
      </c>
      <c r="J316" s="52" t="str">
        <f>IF(INDEX('Detail-SR'!$B$8:$B$27,MATCH(I316,'Detail-SR'!$A$8:$A$27,0))="","",IF(INDEX('Detail-SR'!$E$8:$E$27,MATCH(I316,'Detail-SR'!$A$8:$A$27,0))=H316,INDEX('Detail-SR'!$B$8:$B$27,MATCH(I316,'Detail-SR'!$A$8:$A$27,0)),""))</f>
        <v/>
      </c>
      <c r="K316" s="33"/>
      <c r="L316" s="50">
        <f t="shared" si="13"/>
        <v>0</v>
      </c>
      <c r="M316" s="50" t="str">
        <f t="shared" si="14"/>
        <v>D6a</v>
      </c>
    </row>
    <row r="317" spans="1:13" x14ac:dyDescent="0.25">
      <c r="A317" s="50">
        <v>310</v>
      </c>
      <c r="B317" s="50" t="s">
        <v>229</v>
      </c>
      <c r="C317" s="52" t="str">
        <f>IF(H317="","",IF(INDEX('Disrupt-DIH'!$B$8:$B$22,MATCH(B317,'Disrupt-DIH'!$A$8:$A$22,0))="","",INDEX('Disrupt-DIH'!$B$8:$B$22,MATCH(B317,'Disrupt-DIH'!$A$8:$A$22,0))))</f>
        <v/>
      </c>
      <c r="D317" s="64" t="s">
        <v>37</v>
      </c>
      <c r="E317" s="64" t="str">
        <f>IF(INDEX('Disrupt-DIH'!$B$8:$B$22,MATCH($B317,'Disrupt-DIH'!$A$8:$A$22,0))="","",IF(INDEX('Disrupt-DIH'!D$8:D$22,MATCH($B317,'Disrupt-DIH'!$A$8:$A$22,0))="N/A","No","Yes"))</f>
        <v/>
      </c>
      <c r="F317" s="64" t="str">
        <f>IF(INDEX('Disrupt-DIH'!$B$8:$B$22,MATCH($B317,'Disrupt-DIH'!$A$8:$A$22,0))="","",IF(INDEX('Disrupt-DIH'!E$8:E$22,MATCH($B317,'Disrupt-DIH'!$A$8:$A$22,0))="N/A","No","Yes"))</f>
        <v/>
      </c>
      <c r="G317" s="64" t="str">
        <f>IF(INDEX('Disrupt-DIH'!$B$8:$B$22,MATCH($B317,'Disrupt-DIH'!$A$8:$A$22,0))="","",IF(INDEX('Disrupt-DIH'!F$8:F$22,MATCH($B317,'Disrupt-DIH'!$A$8:$A$22,0))="N/A","No","Yes"))</f>
        <v/>
      </c>
      <c r="H317" s="64" t="str">
        <f t="shared" si="12"/>
        <v/>
      </c>
      <c r="I317" s="50">
        <v>10</v>
      </c>
      <c r="J317" s="52" t="str">
        <f>IF(INDEX('Detail-SR'!$B$8:$B$27,MATCH(I317,'Detail-SR'!$A$8:$A$27,0))="","",IF(INDEX('Detail-SR'!$E$8:$E$27,MATCH(I317,'Detail-SR'!$A$8:$A$27,0))=H317,INDEX('Detail-SR'!$B$8:$B$27,MATCH(I317,'Detail-SR'!$A$8:$A$27,0)),""))</f>
        <v/>
      </c>
      <c r="K317" s="33"/>
      <c r="L317" s="50">
        <f t="shared" si="13"/>
        <v>0</v>
      </c>
      <c r="M317" s="50" t="str">
        <f t="shared" si="14"/>
        <v>D6a</v>
      </c>
    </row>
    <row r="318" spans="1:13" x14ac:dyDescent="0.25">
      <c r="A318" s="50">
        <v>311</v>
      </c>
      <c r="B318" s="50" t="s">
        <v>229</v>
      </c>
      <c r="C318" s="52" t="str">
        <f>IF(H318="","",IF(INDEX('Disrupt-DIH'!$B$8:$B$22,MATCH(B318,'Disrupt-DIH'!$A$8:$A$22,0))="","",INDEX('Disrupt-DIH'!$B$8:$B$22,MATCH(B318,'Disrupt-DIH'!$A$8:$A$22,0))))</f>
        <v/>
      </c>
      <c r="D318" s="64" t="s">
        <v>37</v>
      </c>
      <c r="E318" s="64" t="str">
        <f>IF(INDEX('Disrupt-DIH'!$B$8:$B$22,MATCH($B318,'Disrupt-DIH'!$A$8:$A$22,0))="","",IF(INDEX('Disrupt-DIH'!D$8:D$22,MATCH($B318,'Disrupt-DIH'!$A$8:$A$22,0))="N/A","No","Yes"))</f>
        <v/>
      </c>
      <c r="F318" s="64" t="str">
        <f>IF(INDEX('Disrupt-DIH'!$B$8:$B$22,MATCH($B318,'Disrupt-DIH'!$A$8:$A$22,0))="","",IF(INDEX('Disrupt-DIH'!E$8:E$22,MATCH($B318,'Disrupt-DIH'!$A$8:$A$22,0))="N/A","No","Yes"))</f>
        <v/>
      </c>
      <c r="G318" s="64" t="str">
        <f>IF(INDEX('Disrupt-DIH'!$B$8:$B$22,MATCH($B318,'Disrupt-DIH'!$A$8:$A$22,0))="","",IF(INDEX('Disrupt-DIH'!F$8:F$22,MATCH($B318,'Disrupt-DIH'!$A$8:$A$22,0))="N/A","No","Yes"))</f>
        <v/>
      </c>
      <c r="H318" s="64" t="str">
        <f t="shared" si="12"/>
        <v/>
      </c>
      <c r="I318" s="50">
        <v>11</v>
      </c>
      <c r="J318" s="52" t="str">
        <f>IF(INDEX('Detail-SR'!$B$8:$B$27,MATCH(I318,'Detail-SR'!$A$8:$A$27,0))="","",IF(INDEX('Detail-SR'!$E$8:$E$27,MATCH(I318,'Detail-SR'!$A$8:$A$27,0))=H318,INDEX('Detail-SR'!$B$8:$B$27,MATCH(I318,'Detail-SR'!$A$8:$A$27,0)),""))</f>
        <v/>
      </c>
      <c r="K318" s="33"/>
      <c r="L318" s="50">
        <f t="shared" si="13"/>
        <v>0</v>
      </c>
      <c r="M318" s="50" t="str">
        <f t="shared" si="14"/>
        <v>D6a</v>
      </c>
    </row>
    <row r="319" spans="1:13" x14ac:dyDescent="0.25">
      <c r="A319" s="50">
        <v>312</v>
      </c>
      <c r="B319" s="50" t="s">
        <v>229</v>
      </c>
      <c r="C319" s="52" t="str">
        <f>IF(H319="","",IF(INDEX('Disrupt-DIH'!$B$8:$B$22,MATCH(B319,'Disrupt-DIH'!$A$8:$A$22,0))="","",INDEX('Disrupt-DIH'!$B$8:$B$22,MATCH(B319,'Disrupt-DIH'!$A$8:$A$22,0))))</f>
        <v/>
      </c>
      <c r="D319" s="64" t="s">
        <v>37</v>
      </c>
      <c r="E319" s="64" t="str">
        <f>IF(INDEX('Disrupt-DIH'!$B$8:$B$22,MATCH($B319,'Disrupt-DIH'!$A$8:$A$22,0))="","",IF(INDEX('Disrupt-DIH'!D$8:D$22,MATCH($B319,'Disrupt-DIH'!$A$8:$A$22,0))="N/A","No","Yes"))</f>
        <v/>
      </c>
      <c r="F319" s="64" t="str">
        <f>IF(INDEX('Disrupt-DIH'!$B$8:$B$22,MATCH($B319,'Disrupt-DIH'!$A$8:$A$22,0))="","",IF(INDEX('Disrupt-DIH'!E$8:E$22,MATCH($B319,'Disrupt-DIH'!$A$8:$A$22,0))="N/A","No","Yes"))</f>
        <v/>
      </c>
      <c r="G319" s="64" t="str">
        <f>IF(INDEX('Disrupt-DIH'!$B$8:$B$22,MATCH($B319,'Disrupt-DIH'!$A$8:$A$22,0))="","",IF(INDEX('Disrupt-DIH'!F$8:F$22,MATCH($B319,'Disrupt-DIH'!$A$8:$A$22,0))="N/A","No","Yes"))</f>
        <v/>
      </c>
      <c r="H319" s="64" t="str">
        <f t="shared" si="12"/>
        <v/>
      </c>
      <c r="I319" s="50">
        <v>12</v>
      </c>
      <c r="J319" s="52" t="str">
        <f>IF(INDEX('Detail-SR'!$B$8:$B$27,MATCH(I319,'Detail-SR'!$A$8:$A$27,0))="","",IF(INDEX('Detail-SR'!$E$8:$E$27,MATCH(I319,'Detail-SR'!$A$8:$A$27,0))=H319,INDEX('Detail-SR'!$B$8:$B$27,MATCH(I319,'Detail-SR'!$A$8:$A$27,0)),""))</f>
        <v/>
      </c>
      <c r="K319" s="33"/>
      <c r="L319" s="50">
        <f t="shared" si="13"/>
        <v>0</v>
      </c>
      <c r="M319" s="50" t="str">
        <f t="shared" si="14"/>
        <v>D6a</v>
      </c>
    </row>
    <row r="320" spans="1:13" x14ac:dyDescent="0.25">
      <c r="A320" s="50">
        <v>313</v>
      </c>
      <c r="B320" s="50" t="s">
        <v>229</v>
      </c>
      <c r="C320" s="52" t="str">
        <f>IF(H320="","",IF(INDEX('Disrupt-DIH'!$B$8:$B$22,MATCH(B320,'Disrupt-DIH'!$A$8:$A$22,0))="","",INDEX('Disrupt-DIH'!$B$8:$B$22,MATCH(B320,'Disrupt-DIH'!$A$8:$A$22,0))))</f>
        <v/>
      </c>
      <c r="D320" s="64" t="s">
        <v>37</v>
      </c>
      <c r="E320" s="64" t="str">
        <f>IF(INDEX('Disrupt-DIH'!$B$8:$B$22,MATCH($B320,'Disrupt-DIH'!$A$8:$A$22,0))="","",IF(INDEX('Disrupt-DIH'!D$8:D$22,MATCH($B320,'Disrupt-DIH'!$A$8:$A$22,0))="N/A","No","Yes"))</f>
        <v/>
      </c>
      <c r="F320" s="64" t="str">
        <f>IF(INDEX('Disrupt-DIH'!$B$8:$B$22,MATCH($B320,'Disrupt-DIH'!$A$8:$A$22,0))="","",IF(INDEX('Disrupt-DIH'!E$8:E$22,MATCH($B320,'Disrupt-DIH'!$A$8:$A$22,0))="N/A","No","Yes"))</f>
        <v/>
      </c>
      <c r="G320" s="64" t="str">
        <f>IF(INDEX('Disrupt-DIH'!$B$8:$B$22,MATCH($B320,'Disrupt-DIH'!$A$8:$A$22,0))="","",IF(INDEX('Disrupt-DIH'!F$8:F$22,MATCH($B320,'Disrupt-DIH'!$A$8:$A$22,0))="N/A","No","Yes"))</f>
        <v/>
      </c>
      <c r="H320" s="64" t="str">
        <f t="shared" si="12"/>
        <v/>
      </c>
      <c r="I320" s="50">
        <v>13</v>
      </c>
      <c r="J320" s="52" t="str">
        <f>IF(INDEX('Detail-SR'!$B$8:$B$27,MATCH(I320,'Detail-SR'!$A$8:$A$27,0))="","",IF(INDEX('Detail-SR'!$E$8:$E$27,MATCH(I320,'Detail-SR'!$A$8:$A$27,0))=H320,INDEX('Detail-SR'!$B$8:$B$27,MATCH(I320,'Detail-SR'!$A$8:$A$27,0)),""))</f>
        <v/>
      </c>
      <c r="K320" s="33"/>
      <c r="L320" s="50">
        <f t="shared" si="13"/>
        <v>0</v>
      </c>
      <c r="M320" s="50" t="str">
        <f t="shared" si="14"/>
        <v>D6a</v>
      </c>
    </row>
    <row r="321" spans="1:13" x14ac:dyDescent="0.25">
      <c r="A321" s="50">
        <v>314</v>
      </c>
      <c r="B321" s="50" t="s">
        <v>229</v>
      </c>
      <c r="C321" s="52" t="str">
        <f>IF(H321="","",IF(INDEX('Disrupt-DIH'!$B$8:$B$22,MATCH(B321,'Disrupt-DIH'!$A$8:$A$22,0))="","",INDEX('Disrupt-DIH'!$B$8:$B$22,MATCH(B321,'Disrupt-DIH'!$A$8:$A$22,0))))</f>
        <v/>
      </c>
      <c r="D321" s="64" t="s">
        <v>37</v>
      </c>
      <c r="E321" s="64" t="str">
        <f>IF(INDEX('Disrupt-DIH'!$B$8:$B$22,MATCH($B321,'Disrupt-DIH'!$A$8:$A$22,0))="","",IF(INDEX('Disrupt-DIH'!D$8:D$22,MATCH($B321,'Disrupt-DIH'!$A$8:$A$22,0))="N/A","No","Yes"))</f>
        <v/>
      </c>
      <c r="F321" s="64" t="str">
        <f>IF(INDEX('Disrupt-DIH'!$B$8:$B$22,MATCH($B321,'Disrupt-DIH'!$A$8:$A$22,0))="","",IF(INDEX('Disrupt-DIH'!E$8:E$22,MATCH($B321,'Disrupt-DIH'!$A$8:$A$22,0))="N/A","No","Yes"))</f>
        <v/>
      </c>
      <c r="G321" s="64" t="str">
        <f>IF(INDEX('Disrupt-DIH'!$B$8:$B$22,MATCH($B321,'Disrupt-DIH'!$A$8:$A$22,0))="","",IF(INDEX('Disrupt-DIH'!F$8:F$22,MATCH($B321,'Disrupt-DIH'!$A$8:$A$22,0))="N/A","No","Yes"))</f>
        <v/>
      </c>
      <c r="H321" s="64" t="str">
        <f t="shared" si="12"/>
        <v/>
      </c>
      <c r="I321" s="50">
        <v>14</v>
      </c>
      <c r="J321" s="52" t="str">
        <f>IF(INDEX('Detail-SR'!$B$8:$B$27,MATCH(I321,'Detail-SR'!$A$8:$A$27,0))="","",IF(INDEX('Detail-SR'!$E$8:$E$27,MATCH(I321,'Detail-SR'!$A$8:$A$27,0))=H321,INDEX('Detail-SR'!$B$8:$B$27,MATCH(I321,'Detail-SR'!$A$8:$A$27,0)),""))</f>
        <v/>
      </c>
      <c r="K321" s="33"/>
      <c r="L321" s="50">
        <f t="shared" si="13"/>
        <v>0</v>
      </c>
      <c r="M321" s="50" t="str">
        <f t="shared" si="14"/>
        <v>D6a</v>
      </c>
    </row>
    <row r="322" spans="1:13" x14ac:dyDescent="0.25">
      <c r="A322" s="50">
        <v>315</v>
      </c>
      <c r="B322" s="50" t="s">
        <v>229</v>
      </c>
      <c r="C322" s="52" t="str">
        <f>IF(H322="","",IF(INDEX('Disrupt-DIH'!$B$8:$B$22,MATCH(B322,'Disrupt-DIH'!$A$8:$A$22,0))="","",INDEX('Disrupt-DIH'!$B$8:$B$22,MATCH(B322,'Disrupt-DIH'!$A$8:$A$22,0))))</f>
        <v/>
      </c>
      <c r="D322" s="64" t="s">
        <v>37</v>
      </c>
      <c r="E322" s="64" t="str">
        <f>IF(INDEX('Disrupt-DIH'!$B$8:$B$22,MATCH($B322,'Disrupt-DIH'!$A$8:$A$22,0))="","",IF(INDEX('Disrupt-DIH'!D$8:D$22,MATCH($B322,'Disrupt-DIH'!$A$8:$A$22,0))="N/A","No","Yes"))</f>
        <v/>
      </c>
      <c r="F322" s="64" t="str">
        <f>IF(INDEX('Disrupt-DIH'!$B$8:$B$22,MATCH($B322,'Disrupt-DIH'!$A$8:$A$22,0))="","",IF(INDEX('Disrupt-DIH'!E$8:E$22,MATCH($B322,'Disrupt-DIH'!$A$8:$A$22,0))="N/A","No","Yes"))</f>
        <v/>
      </c>
      <c r="G322" s="64" t="str">
        <f>IF(INDEX('Disrupt-DIH'!$B$8:$B$22,MATCH($B322,'Disrupt-DIH'!$A$8:$A$22,0))="","",IF(INDEX('Disrupt-DIH'!F$8:F$22,MATCH($B322,'Disrupt-DIH'!$A$8:$A$22,0))="N/A","No","Yes"))</f>
        <v/>
      </c>
      <c r="H322" s="64" t="str">
        <f t="shared" si="12"/>
        <v/>
      </c>
      <c r="I322" s="50">
        <v>15</v>
      </c>
      <c r="J322" s="52" t="str">
        <f>IF(INDEX('Detail-SR'!$B$8:$B$27,MATCH(I322,'Detail-SR'!$A$8:$A$27,0))="","",IF(INDEX('Detail-SR'!$E$8:$E$27,MATCH(I322,'Detail-SR'!$A$8:$A$27,0))=H322,INDEX('Detail-SR'!$B$8:$B$27,MATCH(I322,'Detail-SR'!$A$8:$A$27,0)),""))</f>
        <v/>
      </c>
      <c r="K322" s="33"/>
      <c r="L322" s="50">
        <f t="shared" si="13"/>
        <v>0</v>
      </c>
      <c r="M322" s="50" t="str">
        <f t="shared" si="14"/>
        <v>D6a</v>
      </c>
    </row>
    <row r="323" spans="1:13" x14ac:dyDescent="0.25">
      <c r="A323" s="50">
        <v>316</v>
      </c>
      <c r="B323" s="50" t="s">
        <v>229</v>
      </c>
      <c r="C323" s="52" t="str">
        <f>IF(H323="","",IF(INDEX('Disrupt-DIH'!$B$8:$B$22,MATCH(B323,'Disrupt-DIH'!$A$8:$A$22,0))="","",INDEX('Disrupt-DIH'!$B$8:$B$22,MATCH(B323,'Disrupt-DIH'!$A$8:$A$22,0))))</f>
        <v/>
      </c>
      <c r="D323" s="64" t="s">
        <v>37</v>
      </c>
      <c r="E323" s="64" t="str">
        <f>IF(INDEX('Disrupt-DIH'!$B$8:$B$22,MATCH($B323,'Disrupt-DIH'!$A$8:$A$22,0))="","",IF(INDEX('Disrupt-DIH'!D$8:D$22,MATCH($B323,'Disrupt-DIH'!$A$8:$A$22,0))="N/A","No","Yes"))</f>
        <v/>
      </c>
      <c r="F323" s="64" t="str">
        <f>IF(INDEX('Disrupt-DIH'!$B$8:$B$22,MATCH($B323,'Disrupt-DIH'!$A$8:$A$22,0))="","",IF(INDEX('Disrupt-DIH'!E$8:E$22,MATCH($B323,'Disrupt-DIH'!$A$8:$A$22,0))="N/A","No","Yes"))</f>
        <v/>
      </c>
      <c r="G323" s="64" t="str">
        <f>IF(INDEX('Disrupt-DIH'!$B$8:$B$22,MATCH($B323,'Disrupt-DIH'!$A$8:$A$22,0))="","",IF(INDEX('Disrupt-DIH'!F$8:F$22,MATCH($B323,'Disrupt-DIH'!$A$8:$A$22,0))="N/A","No","Yes"))</f>
        <v/>
      </c>
      <c r="H323" s="64" t="str">
        <f t="shared" si="12"/>
        <v/>
      </c>
      <c r="I323" s="50">
        <v>16</v>
      </c>
      <c r="J323" s="52" t="str">
        <f>IF(INDEX('Detail-SR'!$B$8:$B$27,MATCH(I323,'Detail-SR'!$A$8:$A$27,0))="","",IF(INDEX('Detail-SR'!$E$8:$E$27,MATCH(I323,'Detail-SR'!$A$8:$A$27,0))=H323,INDEX('Detail-SR'!$B$8:$B$27,MATCH(I323,'Detail-SR'!$A$8:$A$27,0)),""))</f>
        <v/>
      </c>
      <c r="K323" s="33"/>
      <c r="L323" s="50">
        <f t="shared" si="13"/>
        <v>0</v>
      </c>
      <c r="M323" s="50" t="str">
        <f t="shared" si="14"/>
        <v>D6a</v>
      </c>
    </row>
    <row r="324" spans="1:13" x14ac:dyDescent="0.25">
      <c r="A324" s="50">
        <v>317</v>
      </c>
      <c r="B324" s="50" t="s">
        <v>229</v>
      </c>
      <c r="C324" s="52" t="str">
        <f>IF(H324="","",IF(INDEX('Disrupt-DIH'!$B$8:$B$22,MATCH(B324,'Disrupt-DIH'!$A$8:$A$22,0))="","",INDEX('Disrupt-DIH'!$B$8:$B$22,MATCH(B324,'Disrupt-DIH'!$A$8:$A$22,0))))</f>
        <v/>
      </c>
      <c r="D324" s="64" t="s">
        <v>37</v>
      </c>
      <c r="E324" s="64" t="str">
        <f>IF(INDEX('Disrupt-DIH'!$B$8:$B$22,MATCH($B324,'Disrupt-DIH'!$A$8:$A$22,0))="","",IF(INDEX('Disrupt-DIH'!D$8:D$22,MATCH($B324,'Disrupt-DIH'!$A$8:$A$22,0))="N/A","No","Yes"))</f>
        <v/>
      </c>
      <c r="F324" s="64" t="str">
        <f>IF(INDEX('Disrupt-DIH'!$B$8:$B$22,MATCH($B324,'Disrupt-DIH'!$A$8:$A$22,0))="","",IF(INDEX('Disrupt-DIH'!E$8:E$22,MATCH($B324,'Disrupt-DIH'!$A$8:$A$22,0))="N/A","No","Yes"))</f>
        <v/>
      </c>
      <c r="G324" s="64" t="str">
        <f>IF(INDEX('Disrupt-DIH'!$B$8:$B$22,MATCH($B324,'Disrupt-DIH'!$A$8:$A$22,0))="","",IF(INDEX('Disrupt-DIH'!F$8:F$22,MATCH($B324,'Disrupt-DIH'!$A$8:$A$22,0))="N/A","No","Yes"))</f>
        <v/>
      </c>
      <c r="H324" s="64" t="str">
        <f t="shared" si="12"/>
        <v/>
      </c>
      <c r="I324" s="50">
        <v>17</v>
      </c>
      <c r="J324" s="52" t="str">
        <f>IF(INDEX('Detail-SR'!$B$8:$B$27,MATCH(I324,'Detail-SR'!$A$8:$A$27,0))="","",IF(INDEX('Detail-SR'!$E$8:$E$27,MATCH(I324,'Detail-SR'!$A$8:$A$27,0))=H324,INDEX('Detail-SR'!$B$8:$B$27,MATCH(I324,'Detail-SR'!$A$8:$A$27,0)),""))</f>
        <v/>
      </c>
      <c r="K324" s="33"/>
      <c r="L324" s="50">
        <f t="shared" si="13"/>
        <v>0</v>
      </c>
      <c r="M324" s="50" t="str">
        <f t="shared" si="14"/>
        <v>D6a</v>
      </c>
    </row>
    <row r="325" spans="1:13" x14ac:dyDescent="0.25">
      <c r="A325" s="50">
        <v>318</v>
      </c>
      <c r="B325" s="50" t="s">
        <v>229</v>
      </c>
      <c r="C325" s="52" t="str">
        <f>IF(H325="","",IF(INDEX('Disrupt-DIH'!$B$8:$B$22,MATCH(B325,'Disrupt-DIH'!$A$8:$A$22,0))="","",INDEX('Disrupt-DIH'!$B$8:$B$22,MATCH(B325,'Disrupt-DIH'!$A$8:$A$22,0))))</f>
        <v/>
      </c>
      <c r="D325" s="64" t="s">
        <v>37</v>
      </c>
      <c r="E325" s="64" t="str">
        <f>IF(INDEX('Disrupt-DIH'!$B$8:$B$22,MATCH($B325,'Disrupt-DIH'!$A$8:$A$22,0))="","",IF(INDEX('Disrupt-DIH'!D$8:D$22,MATCH($B325,'Disrupt-DIH'!$A$8:$A$22,0))="N/A","No","Yes"))</f>
        <v/>
      </c>
      <c r="F325" s="64" t="str">
        <f>IF(INDEX('Disrupt-DIH'!$B$8:$B$22,MATCH($B325,'Disrupt-DIH'!$A$8:$A$22,0))="","",IF(INDEX('Disrupt-DIH'!E$8:E$22,MATCH($B325,'Disrupt-DIH'!$A$8:$A$22,0))="N/A","No","Yes"))</f>
        <v/>
      </c>
      <c r="G325" s="64" t="str">
        <f>IF(INDEX('Disrupt-DIH'!$B$8:$B$22,MATCH($B325,'Disrupt-DIH'!$A$8:$A$22,0))="","",IF(INDEX('Disrupt-DIH'!F$8:F$22,MATCH($B325,'Disrupt-DIH'!$A$8:$A$22,0))="N/A","No","Yes"))</f>
        <v/>
      </c>
      <c r="H325" s="64" t="str">
        <f t="shared" si="12"/>
        <v/>
      </c>
      <c r="I325" s="50">
        <v>18</v>
      </c>
      <c r="J325" s="52" t="str">
        <f>IF(INDEX('Detail-SR'!$B$8:$B$27,MATCH(I325,'Detail-SR'!$A$8:$A$27,0))="","",IF(INDEX('Detail-SR'!$E$8:$E$27,MATCH(I325,'Detail-SR'!$A$8:$A$27,0))=H325,INDEX('Detail-SR'!$B$8:$B$27,MATCH(I325,'Detail-SR'!$A$8:$A$27,0)),""))</f>
        <v/>
      </c>
      <c r="K325" s="33"/>
      <c r="L325" s="50">
        <f t="shared" si="13"/>
        <v>0</v>
      </c>
      <c r="M325" s="50" t="str">
        <f t="shared" si="14"/>
        <v>D6a</v>
      </c>
    </row>
    <row r="326" spans="1:13" x14ac:dyDescent="0.25">
      <c r="A326" s="50">
        <v>319</v>
      </c>
      <c r="B326" s="50" t="s">
        <v>229</v>
      </c>
      <c r="C326" s="52" t="str">
        <f>IF(H326="","",IF(INDEX('Disrupt-DIH'!$B$8:$B$22,MATCH(B326,'Disrupt-DIH'!$A$8:$A$22,0))="","",INDEX('Disrupt-DIH'!$B$8:$B$22,MATCH(B326,'Disrupt-DIH'!$A$8:$A$22,0))))</f>
        <v/>
      </c>
      <c r="D326" s="64" t="s">
        <v>37</v>
      </c>
      <c r="E326" s="64" t="str">
        <f>IF(INDEX('Disrupt-DIH'!$B$8:$B$22,MATCH($B326,'Disrupt-DIH'!$A$8:$A$22,0))="","",IF(INDEX('Disrupt-DIH'!D$8:D$22,MATCH($B326,'Disrupt-DIH'!$A$8:$A$22,0))="N/A","No","Yes"))</f>
        <v/>
      </c>
      <c r="F326" s="64" t="str">
        <f>IF(INDEX('Disrupt-DIH'!$B$8:$B$22,MATCH($B326,'Disrupt-DIH'!$A$8:$A$22,0))="","",IF(INDEX('Disrupt-DIH'!E$8:E$22,MATCH($B326,'Disrupt-DIH'!$A$8:$A$22,0))="N/A","No","Yes"))</f>
        <v/>
      </c>
      <c r="G326" s="64" t="str">
        <f>IF(INDEX('Disrupt-DIH'!$B$8:$B$22,MATCH($B326,'Disrupt-DIH'!$A$8:$A$22,0))="","",IF(INDEX('Disrupt-DIH'!F$8:F$22,MATCH($B326,'Disrupt-DIH'!$A$8:$A$22,0))="N/A","No","Yes"))</f>
        <v/>
      </c>
      <c r="H326" s="64" t="str">
        <f t="shared" si="12"/>
        <v/>
      </c>
      <c r="I326" s="50">
        <v>19</v>
      </c>
      <c r="J326" s="52" t="str">
        <f>IF(INDEX('Detail-SR'!$B$8:$B$27,MATCH(I326,'Detail-SR'!$A$8:$A$27,0))="","",IF(INDEX('Detail-SR'!$E$8:$E$27,MATCH(I326,'Detail-SR'!$A$8:$A$27,0))=H326,INDEX('Detail-SR'!$B$8:$B$27,MATCH(I326,'Detail-SR'!$A$8:$A$27,0)),""))</f>
        <v/>
      </c>
      <c r="K326" s="33"/>
      <c r="L326" s="50">
        <f t="shared" si="13"/>
        <v>0</v>
      </c>
      <c r="M326" s="50" t="str">
        <f t="shared" si="14"/>
        <v>D6a</v>
      </c>
    </row>
    <row r="327" spans="1:13" x14ac:dyDescent="0.25">
      <c r="A327" s="50">
        <v>320</v>
      </c>
      <c r="B327" s="50" t="s">
        <v>229</v>
      </c>
      <c r="C327" s="52" t="str">
        <f>IF(H327="","",IF(INDEX('Disrupt-DIH'!$B$8:$B$22,MATCH(B327,'Disrupt-DIH'!$A$8:$A$22,0))="","",INDEX('Disrupt-DIH'!$B$8:$B$22,MATCH(B327,'Disrupt-DIH'!$A$8:$A$22,0))))</f>
        <v/>
      </c>
      <c r="D327" s="64" t="s">
        <v>37</v>
      </c>
      <c r="E327" s="64" t="str">
        <f>IF(INDEX('Disrupt-DIH'!$B$8:$B$22,MATCH($B327,'Disrupt-DIH'!$A$8:$A$22,0))="","",IF(INDEX('Disrupt-DIH'!D$8:D$22,MATCH($B327,'Disrupt-DIH'!$A$8:$A$22,0))="N/A","No","Yes"))</f>
        <v/>
      </c>
      <c r="F327" s="64" t="str">
        <f>IF(INDEX('Disrupt-DIH'!$B$8:$B$22,MATCH($B327,'Disrupt-DIH'!$A$8:$A$22,0))="","",IF(INDEX('Disrupt-DIH'!E$8:E$22,MATCH($B327,'Disrupt-DIH'!$A$8:$A$22,0))="N/A","No","Yes"))</f>
        <v/>
      </c>
      <c r="G327" s="64" t="str">
        <f>IF(INDEX('Disrupt-DIH'!$B$8:$B$22,MATCH($B327,'Disrupt-DIH'!$A$8:$A$22,0))="","",IF(INDEX('Disrupt-DIH'!F$8:F$22,MATCH($B327,'Disrupt-DIH'!$A$8:$A$22,0))="N/A","No","Yes"))</f>
        <v/>
      </c>
      <c r="H327" s="64" t="str">
        <f t="shared" si="12"/>
        <v/>
      </c>
      <c r="I327" s="50">
        <v>20</v>
      </c>
      <c r="J327" s="52" t="str">
        <f>IF(INDEX('Detail-SR'!$B$8:$B$27,MATCH(I327,'Detail-SR'!$A$8:$A$27,0))="","",IF(INDEX('Detail-SR'!$E$8:$E$27,MATCH(I327,'Detail-SR'!$A$8:$A$27,0))=H327,INDEX('Detail-SR'!$B$8:$B$27,MATCH(I327,'Detail-SR'!$A$8:$A$27,0)),""))</f>
        <v/>
      </c>
      <c r="K327" s="33"/>
      <c r="L327" s="50">
        <f t="shared" si="13"/>
        <v>0</v>
      </c>
      <c r="M327" s="50" t="str">
        <f t="shared" si="14"/>
        <v>D6a</v>
      </c>
    </row>
    <row r="328" spans="1:13" x14ac:dyDescent="0.25">
      <c r="A328" s="50">
        <v>321</v>
      </c>
      <c r="B328" s="50" t="s">
        <v>229</v>
      </c>
      <c r="C328" s="52" t="str">
        <f>IF(H328="","",IF(INDEX('Disrupt-DIH'!$B$8:$B$22,MATCH(B328,'Disrupt-DIH'!$A$8:$A$22,0))="","",INDEX('Disrupt-DIH'!$B$8:$B$22,MATCH(B328,'Disrupt-DIH'!$A$8:$A$22,0))))</f>
        <v/>
      </c>
      <c r="D328" s="64" t="s">
        <v>49</v>
      </c>
      <c r="E328" s="64" t="str">
        <f>IF(INDEX('Disrupt-DIH'!$B$8:$B$22,MATCH($B328,'Disrupt-DIH'!$A$8:$A$22,0))="","",IF(INDEX('Disrupt-DIH'!D$8:D$22,MATCH($B328,'Disrupt-DIH'!$A$8:$A$22,0))="N/A","No","Yes"))</f>
        <v/>
      </c>
      <c r="F328" s="64" t="str">
        <f>IF(INDEX('Disrupt-DIH'!$B$8:$B$22,MATCH($B328,'Disrupt-DIH'!$A$8:$A$22,0))="","",IF(INDEX('Disrupt-DIH'!E$8:E$22,MATCH($B328,'Disrupt-DIH'!$A$8:$A$22,0))="N/A","No","Yes"))</f>
        <v/>
      </c>
      <c r="G328" s="64" t="str">
        <f>IF(INDEX('Disrupt-DIH'!$B$8:$B$22,MATCH($B328,'Disrupt-DIH'!$A$8:$A$22,0))="","",IF(INDEX('Disrupt-DIH'!F$8:F$22,MATCH($B328,'Disrupt-DIH'!$A$8:$A$22,0))="N/A","No","Yes"))</f>
        <v/>
      </c>
      <c r="H328" s="64" t="str">
        <f t="shared" si="12"/>
        <v/>
      </c>
      <c r="I328" s="50">
        <v>1</v>
      </c>
      <c r="J328" s="52" t="str">
        <f>IF(INDEX('Detail-SR'!$B$8:$B$27,MATCH(I328,'Detail-SR'!$A$8:$A$27,0))="","",IF(INDEX('Detail-SR'!$E$8:$E$27,MATCH(I328,'Detail-SR'!$A$8:$A$27,0))=H328,INDEX('Detail-SR'!$B$8:$B$27,MATCH(I328,'Detail-SR'!$A$8:$A$27,0)),""))</f>
        <v/>
      </c>
      <c r="K328" s="33"/>
      <c r="L328" s="50">
        <f t="shared" si="13"/>
        <v>0</v>
      </c>
      <c r="M328" s="50" t="str">
        <f t="shared" si="14"/>
        <v>D6b</v>
      </c>
    </row>
    <row r="329" spans="1:13" x14ac:dyDescent="0.25">
      <c r="A329" s="50">
        <v>322</v>
      </c>
      <c r="B329" s="50" t="s">
        <v>229</v>
      </c>
      <c r="C329" s="52" t="str">
        <f>IF(H329="","",IF(INDEX('Disrupt-DIH'!$B$8:$B$22,MATCH(B329,'Disrupt-DIH'!$A$8:$A$22,0))="","",INDEX('Disrupt-DIH'!$B$8:$B$22,MATCH(B329,'Disrupt-DIH'!$A$8:$A$22,0))))</f>
        <v/>
      </c>
      <c r="D329" s="64" t="s">
        <v>49</v>
      </c>
      <c r="E329" s="64" t="str">
        <f>IF(INDEX('Disrupt-DIH'!$B$8:$B$22,MATCH($B329,'Disrupt-DIH'!$A$8:$A$22,0))="","",IF(INDEX('Disrupt-DIH'!D$8:D$22,MATCH($B329,'Disrupt-DIH'!$A$8:$A$22,0))="N/A","No","Yes"))</f>
        <v/>
      </c>
      <c r="F329" s="64" t="str">
        <f>IF(INDEX('Disrupt-DIH'!$B$8:$B$22,MATCH($B329,'Disrupt-DIH'!$A$8:$A$22,0))="","",IF(INDEX('Disrupt-DIH'!E$8:E$22,MATCH($B329,'Disrupt-DIH'!$A$8:$A$22,0))="N/A","No","Yes"))</f>
        <v/>
      </c>
      <c r="G329" s="64" t="str">
        <f>IF(INDEX('Disrupt-DIH'!$B$8:$B$22,MATCH($B329,'Disrupt-DIH'!$A$8:$A$22,0))="","",IF(INDEX('Disrupt-DIH'!F$8:F$22,MATCH($B329,'Disrupt-DIH'!$A$8:$A$22,0))="N/A","No","Yes"))</f>
        <v/>
      </c>
      <c r="H329" s="64" t="str">
        <f t="shared" ref="H329:H392" si="15">IF(AND(D329="Electricity",E329="Yes"),"Electricity",IF(AND(D329="Natural Gas",F329="Yes"),"Natural Gas",IF(AND(D329="Water",G329="Yes"),"Water","")))</f>
        <v/>
      </c>
      <c r="I329" s="50">
        <v>2</v>
      </c>
      <c r="J329" s="52" t="str">
        <f>IF(INDEX('Detail-SR'!$B$8:$B$27,MATCH(I329,'Detail-SR'!$A$8:$A$27,0))="","",IF(INDEX('Detail-SR'!$E$8:$E$27,MATCH(I329,'Detail-SR'!$A$8:$A$27,0))=H329,INDEX('Detail-SR'!$B$8:$B$27,MATCH(I329,'Detail-SR'!$A$8:$A$27,0)),""))</f>
        <v/>
      </c>
      <c r="K329" s="33"/>
      <c r="L329" s="50">
        <f t="shared" ref="L329:L392" si="16">IF(J329="",0,IF(K329="Yes",0,0.8))</f>
        <v>0</v>
      </c>
      <c r="M329" s="50" t="str">
        <f t="shared" ref="M329:M392" si="17">B329&amp;(IF(D329="Electricity","a",IF(D329="Natural Gas","b","c")))</f>
        <v>D6b</v>
      </c>
    </row>
    <row r="330" spans="1:13" x14ac:dyDescent="0.25">
      <c r="A330" s="50">
        <v>323</v>
      </c>
      <c r="B330" s="50" t="s">
        <v>229</v>
      </c>
      <c r="C330" s="52" t="str">
        <f>IF(H330="","",IF(INDEX('Disrupt-DIH'!$B$8:$B$22,MATCH(B330,'Disrupt-DIH'!$A$8:$A$22,0))="","",INDEX('Disrupt-DIH'!$B$8:$B$22,MATCH(B330,'Disrupt-DIH'!$A$8:$A$22,0))))</f>
        <v/>
      </c>
      <c r="D330" s="64" t="s">
        <v>49</v>
      </c>
      <c r="E330" s="64" t="str">
        <f>IF(INDEX('Disrupt-DIH'!$B$8:$B$22,MATCH($B330,'Disrupt-DIH'!$A$8:$A$22,0))="","",IF(INDEX('Disrupt-DIH'!D$8:D$22,MATCH($B330,'Disrupt-DIH'!$A$8:$A$22,0))="N/A","No","Yes"))</f>
        <v/>
      </c>
      <c r="F330" s="64" t="str">
        <f>IF(INDEX('Disrupt-DIH'!$B$8:$B$22,MATCH($B330,'Disrupt-DIH'!$A$8:$A$22,0))="","",IF(INDEX('Disrupt-DIH'!E$8:E$22,MATCH($B330,'Disrupt-DIH'!$A$8:$A$22,0))="N/A","No","Yes"))</f>
        <v/>
      </c>
      <c r="G330" s="64" t="str">
        <f>IF(INDEX('Disrupt-DIH'!$B$8:$B$22,MATCH($B330,'Disrupt-DIH'!$A$8:$A$22,0))="","",IF(INDEX('Disrupt-DIH'!F$8:F$22,MATCH($B330,'Disrupt-DIH'!$A$8:$A$22,0))="N/A","No","Yes"))</f>
        <v/>
      </c>
      <c r="H330" s="64" t="str">
        <f t="shared" si="15"/>
        <v/>
      </c>
      <c r="I330" s="50">
        <v>3</v>
      </c>
      <c r="J330" s="52" t="str">
        <f>IF(INDEX('Detail-SR'!$B$8:$B$27,MATCH(I330,'Detail-SR'!$A$8:$A$27,0))="","",IF(INDEX('Detail-SR'!$E$8:$E$27,MATCH(I330,'Detail-SR'!$A$8:$A$27,0))=H330,INDEX('Detail-SR'!$B$8:$B$27,MATCH(I330,'Detail-SR'!$A$8:$A$27,0)),""))</f>
        <v/>
      </c>
      <c r="K330" s="33"/>
      <c r="L330" s="50">
        <f t="shared" si="16"/>
        <v>0</v>
      </c>
      <c r="M330" s="50" t="str">
        <f t="shared" si="17"/>
        <v>D6b</v>
      </c>
    </row>
    <row r="331" spans="1:13" x14ac:dyDescent="0.25">
      <c r="A331" s="50">
        <v>324</v>
      </c>
      <c r="B331" s="50" t="s">
        <v>229</v>
      </c>
      <c r="C331" s="52" t="str">
        <f>IF(H331="","",IF(INDEX('Disrupt-DIH'!$B$8:$B$22,MATCH(B331,'Disrupt-DIH'!$A$8:$A$22,0))="","",INDEX('Disrupt-DIH'!$B$8:$B$22,MATCH(B331,'Disrupt-DIH'!$A$8:$A$22,0))))</f>
        <v/>
      </c>
      <c r="D331" s="64" t="s">
        <v>49</v>
      </c>
      <c r="E331" s="64" t="str">
        <f>IF(INDEX('Disrupt-DIH'!$B$8:$B$22,MATCH($B331,'Disrupt-DIH'!$A$8:$A$22,0))="","",IF(INDEX('Disrupt-DIH'!D$8:D$22,MATCH($B331,'Disrupt-DIH'!$A$8:$A$22,0))="N/A","No","Yes"))</f>
        <v/>
      </c>
      <c r="F331" s="64" t="str">
        <f>IF(INDEX('Disrupt-DIH'!$B$8:$B$22,MATCH($B331,'Disrupt-DIH'!$A$8:$A$22,0))="","",IF(INDEX('Disrupt-DIH'!E$8:E$22,MATCH($B331,'Disrupt-DIH'!$A$8:$A$22,0))="N/A","No","Yes"))</f>
        <v/>
      </c>
      <c r="G331" s="64" t="str">
        <f>IF(INDEX('Disrupt-DIH'!$B$8:$B$22,MATCH($B331,'Disrupt-DIH'!$A$8:$A$22,0))="","",IF(INDEX('Disrupt-DIH'!F$8:F$22,MATCH($B331,'Disrupt-DIH'!$A$8:$A$22,0))="N/A","No","Yes"))</f>
        <v/>
      </c>
      <c r="H331" s="64" t="str">
        <f t="shared" si="15"/>
        <v/>
      </c>
      <c r="I331" s="50">
        <v>4</v>
      </c>
      <c r="J331" s="52" t="str">
        <f>IF(INDEX('Detail-SR'!$B$8:$B$27,MATCH(I331,'Detail-SR'!$A$8:$A$27,0))="","",IF(INDEX('Detail-SR'!$E$8:$E$27,MATCH(I331,'Detail-SR'!$A$8:$A$27,0))=H331,INDEX('Detail-SR'!$B$8:$B$27,MATCH(I331,'Detail-SR'!$A$8:$A$27,0)),""))</f>
        <v/>
      </c>
      <c r="K331" s="33"/>
      <c r="L331" s="50">
        <f t="shared" si="16"/>
        <v>0</v>
      </c>
      <c r="M331" s="50" t="str">
        <f t="shared" si="17"/>
        <v>D6b</v>
      </c>
    </row>
    <row r="332" spans="1:13" x14ac:dyDescent="0.25">
      <c r="A332" s="50">
        <v>325</v>
      </c>
      <c r="B332" s="50" t="s">
        <v>229</v>
      </c>
      <c r="C332" s="52" t="str">
        <f>IF(H332="","",IF(INDEX('Disrupt-DIH'!$B$8:$B$22,MATCH(B332,'Disrupt-DIH'!$A$8:$A$22,0))="","",INDEX('Disrupt-DIH'!$B$8:$B$22,MATCH(B332,'Disrupt-DIH'!$A$8:$A$22,0))))</f>
        <v/>
      </c>
      <c r="D332" s="64" t="s">
        <v>49</v>
      </c>
      <c r="E332" s="64" t="str">
        <f>IF(INDEX('Disrupt-DIH'!$B$8:$B$22,MATCH($B332,'Disrupt-DIH'!$A$8:$A$22,0))="","",IF(INDEX('Disrupt-DIH'!D$8:D$22,MATCH($B332,'Disrupt-DIH'!$A$8:$A$22,0))="N/A","No","Yes"))</f>
        <v/>
      </c>
      <c r="F332" s="64" t="str">
        <f>IF(INDEX('Disrupt-DIH'!$B$8:$B$22,MATCH($B332,'Disrupt-DIH'!$A$8:$A$22,0))="","",IF(INDEX('Disrupt-DIH'!E$8:E$22,MATCH($B332,'Disrupt-DIH'!$A$8:$A$22,0))="N/A","No","Yes"))</f>
        <v/>
      </c>
      <c r="G332" s="64" t="str">
        <f>IF(INDEX('Disrupt-DIH'!$B$8:$B$22,MATCH($B332,'Disrupt-DIH'!$A$8:$A$22,0))="","",IF(INDEX('Disrupt-DIH'!F$8:F$22,MATCH($B332,'Disrupt-DIH'!$A$8:$A$22,0))="N/A","No","Yes"))</f>
        <v/>
      </c>
      <c r="H332" s="64" t="str">
        <f t="shared" si="15"/>
        <v/>
      </c>
      <c r="I332" s="50">
        <v>5</v>
      </c>
      <c r="J332" s="52" t="str">
        <f>IF(INDEX('Detail-SR'!$B$8:$B$27,MATCH(I332,'Detail-SR'!$A$8:$A$27,0))="","",IF(INDEX('Detail-SR'!$E$8:$E$27,MATCH(I332,'Detail-SR'!$A$8:$A$27,0))=H332,INDEX('Detail-SR'!$B$8:$B$27,MATCH(I332,'Detail-SR'!$A$8:$A$27,0)),""))</f>
        <v/>
      </c>
      <c r="K332" s="33"/>
      <c r="L332" s="50">
        <f t="shared" si="16"/>
        <v>0</v>
      </c>
      <c r="M332" s="50" t="str">
        <f t="shared" si="17"/>
        <v>D6b</v>
      </c>
    </row>
    <row r="333" spans="1:13" x14ac:dyDescent="0.25">
      <c r="A333" s="50">
        <v>326</v>
      </c>
      <c r="B333" s="50" t="s">
        <v>229</v>
      </c>
      <c r="C333" s="52" t="str">
        <f>IF(H333="","",IF(INDEX('Disrupt-DIH'!$B$8:$B$22,MATCH(B333,'Disrupt-DIH'!$A$8:$A$22,0))="","",INDEX('Disrupt-DIH'!$B$8:$B$22,MATCH(B333,'Disrupt-DIH'!$A$8:$A$22,0))))</f>
        <v/>
      </c>
      <c r="D333" s="64" t="s">
        <v>49</v>
      </c>
      <c r="E333" s="64" t="str">
        <f>IF(INDEX('Disrupt-DIH'!$B$8:$B$22,MATCH($B333,'Disrupt-DIH'!$A$8:$A$22,0))="","",IF(INDEX('Disrupt-DIH'!D$8:D$22,MATCH($B333,'Disrupt-DIH'!$A$8:$A$22,0))="N/A","No","Yes"))</f>
        <v/>
      </c>
      <c r="F333" s="64" t="str">
        <f>IF(INDEX('Disrupt-DIH'!$B$8:$B$22,MATCH($B333,'Disrupt-DIH'!$A$8:$A$22,0))="","",IF(INDEX('Disrupt-DIH'!E$8:E$22,MATCH($B333,'Disrupt-DIH'!$A$8:$A$22,0))="N/A","No","Yes"))</f>
        <v/>
      </c>
      <c r="G333" s="64" t="str">
        <f>IF(INDEX('Disrupt-DIH'!$B$8:$B$22,MATCH($B333,'Disrupt-DIH'!$A$8:$A$22,0))="","",IF(INDEX('Disrupt-DIH'!F$8:F$22,MATCH($B333,'Disrupt-DIH'!$A$8:$A$22,0))="N/A","No","Yes"))</f>
        <v/>
      </c>
      <c r="H333" s="64" t="str">
        <f t="shared" si="15"/>
        <v/>
      </c>
      <c r="I333" s="50">
        <v>6</v>
      </c>
      <c r="J333" s="52" t="str">
        <f>IF(INDEX('Detail-SR'!$B$8:$B$27,MATCH(I333,'Detail-SR'!$A$8:$A$27,0))="","",IF(INDEX('Detail-SR'!$E$8:$E$27,MATCH(I333,'Detail-SR'!$A$8:$A$27,0))=H333,INDEX('Detail-SR'!$B$8:$B$27,MATCH(I333,'Detail-SR'!$A$8:$A$27,0)),""))</f>
        <v/>
      </c>
      <c r="K333" s="33"/>
      <c r="L333" s="50">
        <f t="shared" si="16"/>
        <v>0</v>
      </c>
      <c r="M333" s="50" t="str">
        <f t="shared" si="17"/>
        <v>D6b</v>
      </c>
    </row>
    <row r="334" spans="1:13" x14ac:dyDescent="0.25">
      <c r="A334" s="50">
        <v>327</v>
      </c>
      <c r="B334" s="50" t="s">
        <v>229</v>
      </c>
      <c r="C334" s="52" t="str">
        <f>IF(H334="","",IF(INDEX('Disrupt-DIH'!$B$8:$B$22,MATCH(B334,'Disrupt-DIH'!$A$8:$A$22,0))="","",INDEX('Disrupt-DIH'!$B$8:$B$22,MATCH(B334,'Disrupt-DIH'!$A$8:$A$22,0))))</f>
        <v/>
      </c>
      <c r="D334" s="64" t="s">
        <v>49</v>
      </c>
      <c r="E334" s="64" t="str">
        <f>IF(INDEX('Disrupt-DIH'!$B$8:$B$22,MATCH($B334,'Disrupt-DIH'!$A$8:$A$22,0))="","",IF(INDEX('Disrupt-DIH'!D$8:D$22,MATCH($B334,'Disrupt-DIH'!$A$8:$A$22,0))="N/A","No","Yes"))</f>
        <v/>
      </c>
      <c r="F334" s="64" t="str">
        <f>IF(INDEX('Disrupt-DIH'!$B$8:$B$22,MATCH($B334,'Disrupt-DIH'!$A$8:$A$22,0))="","",IF(INDEX('Disrupt-DIH'!E$8:E$22,MATCH($B334,'Disrupt-DIH'!$A$8:$A$22,0))="N/A","No","Yes"))</f>
        <v/>
      </c>
      <c r="G334" s="64" t="str">
        <f>IF(INDEX('Disrupt-DIH'!$B$8:$B$22,MATCH($B334,'Disrupt-DIH'!$A$8:$A$22,0))="","",IF(INDEX('Disrupt-DIH'!F$8:F$22,MATCH($B334,'Disrupt-DIH'!$A$8:$A$22,0))="N/A","No","Yes"))</f>
        <v/>
      </c>
      <c r="H334" s="64" t="str">
        <f t="shared" si="15"/>
        <v/>
      </c>
      <c r="I334" s="50">
        <v>7</v>
      </c>
      <c r="J334" s="52" t="str">
        <f>IF(INDEX('Detail-SR'!$B$8:$B$27,MATCH(I334,'Detail-SR'!$A$8:$A$27,0))="","",IF(INDEX('Detail-SR'!$E$8:$E$27,MATCH(I334,'Detail-SR'!$A$8:$A$27,0))=H334,INDEX('Detail-SR'!$B$8:$B$27,MATCH(I334,'Detail-SR'!$A$8:$A$27,0)),""))</f>
        <v/>
      </c>
      <c r="K334" s="33"/>
      <c r="L334" s="50">
        <f t="shared" si="16"/>
        <v>0</v>
      </c>
      <c r="M334" s="50" t="str">
        <f t="shared" si="17"/>
        <v>D6b</v>
      </c>
    </row>
    <row r="335" spans="1:13" x14ac:dyDescent="0.25">
      <c r="A335" s="50">
        <v>328</v>
      </c>
      <c r="B335" s="50" t="s">
        <v>229</v>
      </c>
      <c r="C335" s="52" t="str">
        <f>IF(H335="","",IF(INDEX('Disrupt-DIH'!$B$8:$B$22,MATCH(B335,'Disrupt-DIH'!$A$8:$A$22,0))="","",INDEX('Disrupt-DIH'!$B$8:$B$22,MATCH(B335,'Disrupt-DIH'!$A$8:$A$22,0))))</f>
        <v/>
      </c>
      <c r="D335" s="64" t="s">
        <v>49</v>
      </c>
      <c r="E335" s="64" t="str">
        <f>IF(INDEX('Disrupt-DIH'!$B$8:$B$22,MATCH($B335,'Disrupt-DIH'!$A$8:$A$22,0))="","",IF(INDEX('Disrupt-DIH'!D$8:D$22,MATCH($B335,'Disrupt-DIH'!$A$8:$A$22,0))="N/A","No","Yes"))</f>
        <v/>
      </c>
      <c r="F335" s="64" t="str">
        <f>IF(INDEX('Disrupt-DIH'!$B$8:$B$22,MATCH($B335,'Disrupt-DIH'!$A$8:$A$22,0))="","",IF(INDEX('Disrupt-DIH'!E$8:E$22,MATCH($B335,'Disrupt-DIH'!$A$8:$A$22,0))="N/A","No","Yes"))</f>
        <v/>
      </c>
      <c r="G335" s="64" t="str">
        <f>IF(INDEX('Disrupt-DIH'!$B$8:$B$22,MATCH($B335,'Disrupt-DIH'!$A$8:$A$22,0))="","",IF(INDEX('Disrupt-DIH'!F$8:F$22,MATCH($B335,'Disrupt-DIH'!$A$8:$A$22,0))="N/A","No","Yes"))</f>
        <v/>
      </c>
      <c r="H335" s="64" t="str">
        <f t="shared" si="15"/>
        <v/>
      </c>
      <c r="I335" s="50">
        <v>8</v>
      </c>
      <c r="J335" s="52" t="str">
        <f>IF(INDEX('Detail-SR'!$B$8:$B$27,MATCH(I335,'Detail-SR'!$A$8:$A$27,0))="","",IF(INDEX('Detail-SR'!$E$8:$E$27,MATCH(I335,'Detail-SR'!$A$8:$A$27,0))=H335,INDEX('Detail-SR'!$B$8:$B$27,MATCH(I335,'Detail-SR'!$A$8:$A$27,0)),""))</f>
        <v/>
      </c>
      <c r="K335" s="33"/>
      <c r="L335" s="50">
        <f t="shared" si="16"/>
        <v>0</v>
      </c>
      <c r="M335" s="50" t="str">
        <f t="shared" si="17"/>
        <v>D6b</v>
      </c>
    </row>
    <row r="336" spans="1:13" x14ac:dyDescent="0.25">
      <c r="A336" s="50">
        <v>329</v>
      </c>
      <c r="B336" s="50" t="s">
        <v>229</v>
      </c>
      <c r="C336" s="52" t="str">
        <f>IF(H336="","",IF(INDEX('Disrupt-DIH'!$B$8:$B$22,MATCH(B336,'Disrupt-DIH'!$A$8:$A$22,0))="","",INDEX('Disrupt-DIH'!$B$8:$B$22,MATCH(B336,'Disrupt-DIH'!$A$8:$A$22,0))))</f>
        <v/>
      </c>
      <c r="D336" s="64" t="s">
        <v>49</v>
      </c>
      <c r="E336" s="64" t="str">
        <f>IF(INDEX('Disrupt-DIH'!$B$8:$B$22,MATCH($B336,'Disrupt-DIH'!$A$8:$A$22,0))="","",IF(INDEX('Disrupt-DIH'!D$8:D$22,MATCH($B336,'Disrupt-DIH'!$A$8:$A$22,0))="N/A","No","Yes"))</f>
        <v/>
      </c>
      <c r="F336" s="64" t="str">
        <f>IF(INDEX('Disrupt-DIH'!$B$8:$B$22,MATCH($B336,'Disrupt-DIH'!$A$8:$A$22,0))="","",IF(INDEX('Disrupt-DIH'!E$8:E$22,MATCH($B336,'Disrupt-DIH'!$A$8:$A$22,0))="N/A","No","Yes"))</f>
        <v/>
      </c>
      <c r="G336" s="64" t="str">
        <f>IF(INDEX('Disrupt-DIH'!$B$8:$B$22,MATCH($B336,'Disrupt-DIH'!$A$8:$A$22,0))="","",IF(INDEX('Disrupt-DIH'!F$8:F$22,MATCH($B336,'Disrupt-DIH'!$A$8:$A$22,0))="N/A","No","Yes"))</f>
        <v/>
      </c>
      <c r="H336" s="64" t="str">
        <f t="shared" si="15"/>
        <v/>
      </c>
      <c r="I336" s="50">
        <v>9</v>
      </c>
      <c r="J336" s="52" t="str">
        <f>IF(INDEX('Detail-SR'!$B$8:$B$27,MATCH(I336,'Detail-SR'!$A$8:$A$27,0))="","",IF(INDEX('Detail-SR'!$E$8:$E$27,MATCH(I336,'Detail-SR'!$A$8:$A$27,0))=H336,INDEX('Detail-SR'!$B$8:$B$27,MATCH(I336,'Detail-SR'!$A$8:$A$27,0)),""))</f>
        <v/>
      </c>
      <c r="K336" s="33"/>
      <c r="L336" s="50">
        <f t="shared" si="16"/>
        <v>0</v>
      </c>
      <c r="M336" s="50" t="str">
        <f t="shared" si="17"/>
        <v>D6b</v>
      </c>
    </row>
    <row r="337" spans="1:13" x14ac:dyDescent="0.25">
      <c r="A337" s="50">
        <v>330</v>
      </c>
      <c r="B337" s="50" t="s">
        <v>229</v>
      </c>
      <c r="C337" s="52" t="str">
        <f>IF(H337="","",IF(INDEX('Disrupt-DIH'!$B$8:$B$22,MATCH(B337,'Disrupt-DIH'!$A$8:$A$22,0))="","",INDEX('Disrupt-DIH'!$B$8:$B$22,MATCH(B337,'Disrupt-DIH'!$A$8:$A$22,0))))</f>
        <v/>
      </c>
      <c r="D337" s="64" t="s">
        <v>49</v>
      </c>
      <c r="E337" s="64" t="str">
        <f>IF(INDEX('Disrupt-DIH'!$B$8:$B$22,MATCH($B337,'Disrupt-DIH'!$A$8:$A$22,0))="","",IF(INDEX('Disrupt-DIH'!D$8:D$22,MATCH($B337,'Disrupt-DIH'!$A$8:$A$22,0))="N/A","No","Yes"))</f>
        <v/>
      </c>
      <c r="F337" s="64" t="str">
        <f>IF(INDEX('Disrupt-DIH'!$B$8:$B$22,MATCH($B337,'Disrupt-DIH'!$A$8:$A$22,0))="","",IF(INDEX('Disrupt-DIH'!E$8:E$22,MATCH($B337,'Disrupt-DIH'!$A$8:$A$22,0))="N/A","No","Yes"))</f>
        <v/>
      </c>
      <c r="G337" s="64" t="str">
        <f>IF(INDEX('Disrupt-DIH'!$B$8:$B$22,MATCH($B337,'Disrupt-DIH'!$A$8:$A$22,0))="","",IF(INDEX('Disrupt-DIH'!F$8:F$22,MATCH($B337,'Disrupt-DIH'!$A$8:$A$22,0))="N/A","No","Yes"))</f>
        <v/>
      </c>
      <c r="H337" s="64" t="str">
        <f t="shared" si="15"/>
        <v/>
      </c>
      <c r="I337" s="50">
        <v>10</v>
      </c>
      <c r="J337" s="52" t="str">
        <f>IF(INDEX('Detail-SR'!$B$8:$B$27,MATCH(I337,'Detail-SR'!$A$8:$A$27,0))="","",IF(INDEX('Detail-SR'!$E$8:$E$27,MATCH(I337,'Detail-SR'!$A$8:$A$27,0))=H337,INDEX('Detail-SR'!$B$8:$B$27,MATCH(I337,'Detail-SR'!$A$8:$A$27,0)),""))</f>
        <v/>
      </c>
      <c r="K337" s="33"/>
      <c r="L337" s="50">
        <f t="shared" si="16"/>
        <v>0</v>
      </c>
      <c r="M337" s="50" t="str">
        <f t="shared" si="17"/>
        <v>D6b</v>
      </c>
    </row>
    <row r="338" spans="1:13" x14ac:dyDescent="0.25">
      <c r="A338" s="50">
        <v>331</v>
      </c>
      <c r="B338" s="50" t="s">
        <v>229</v>
      </c>
      <c r="C338" s="52" t="str">
        <f>IF(H338="","",IF(INDEX('Disrupt-DIH'!$B$8:$B$22,MATCH(B338,'Disrupt-DIH'!$A$8:$A$22,0))="","",INDEX('Disrupt-DIH'!$B$8:$B$22,MATCH(B338,'Disrupt-DIH'!$A$8:$A$22,0))))</f>
        <v/>
      </c>
      <c r="D338" s="64" t="s">
        <v>49</v>
      </c>
      <c r="E338" s="64" t="str">
        <f>IF(INDEX('Disrupt-DIH'!$B$8:$B$22,MATCH($B338,'Disrupt-DIH'!$A$8:$A$22,0))="","",IF(INDEX('Disrupt-DIH'!D$8:D$22,MATCH($B338,'Disrupt-DIH'!$A$8:$A$22,0))="N/A","No","Yes"))</f>
        <v/>
      </c>
      <c r="F338" s="64" t="str">
        <f>IF(INDEX('Disrupt-DIH'!$B$8:$B$22,MATCH($B338,'Disrupt-DIH'!$A$8:$A$22,0))="","",IF(INDEX('Disrupt-DIH'!E$8:E$22,MATCH($B338,'Disrupt-DIH'!$A$8:$A$22,0))="N/A","No","Yes"))</f>
        <v/>
      </c>
      <c r="G338" s="64" t="str">
        <f>IF(INDEX('Disrupt-DIH'!$B$8:$B$22,MATCH($B338,'Disrupt-DIH'!$A$8:$A$22,0))="","",IF(INDEX('Disrupt-DIH'!F$8:F$22,MATCH($B338,'Disrupt-DIH'!$A$8:$A$22,0))="N/A","No","Yes"))</f>
        <v/>
      </c>
      <c r="H338" s="64" t="str">
        <f t="shared" si="15"/>
        <v/>
      </c>
      <c r="I338" s="50">
        <v>11</v>
      </c>
      <c r="J338" s="52" t="str">
        <f>IF(INDEX('Detail-SR'!$B$8:$B$27,MATCH(I338,'Detail-SR'!$A$8:$A$27,0))="","",IF(INDEX('Detail-SR'!$E$8:$E$27,MATCH(I338,'Detail-SR'!$A$8:$A$27,0))=H338,INDEX('Detail-SR'!$B$8:$B$27,MATCH(I338,'Detail-SR'!$A$8:$A$27,0)),""))</f>
        <v/>
      </c>
      <c r="K338" s="33"/>
      <c r="L338" s="50">
        <f t="shared" si="16"/>
        <v>0</v>
      </c>
      <c r="M338" s="50" t="str">
        <f t="shared" si="17"/>
        <v>D6b</v>
      </c>
    </row>
    <row r="339" spans="1:13" x14ac:dyDescent="0.25">
      <c r="A339" s="50">
        <v>332</v>
      </c>
      <c r="B339" s="50" t="s">
        <v>229</v>
      </c>
      <c r="C339" s="52" t="str">
        <f>IF(H339="","",IF(INDEX('Disrupt-DIH'!$B$8:$B$22,MATCH(B339,'Disrupt-DIH'!$A$8:$A$22,0))="","",INDEX('Disrupt-DIH'!$B$8:$B$22,MATCH(B339,'Disrupt-DIH'!$A$8:$A$22,0))))</f>
        <v/>
      </c>
      <c r="D339" s="64" t="s">
        <v>49</v>
      </c>
      <c r="E339" s="64" t="str">
        <f>IF(INDEX('Disrupt-DIH'!$B$8:$B$22,MATCH($B339,'Disrupt-DIH'!$A$8:$A$22,0))="","",IF(INDEX('Disrupt-DIH'!D$8:D$22,MATCH($B339,'Disrupt-DIH'!$A$8:$A$22,0))="N/A","No","Yes"))</f>
        <v/>
      </c>
      <c r="F339" s="64" t="str">
        <f>IF(INDEX('Disrupt-DIH'!$B$8:$B$22,MATCH($B339,'Disrupt-DIH'!$A$8:$A$22,0))="","",IF(INDEX('Disrupt-DIH'!E$8:E$22,MATCH($B339,'Disrupt-DIH'!$A$8:$A$22,0))="N/A","No","Yes"))</f>
        <v/>
      </c>
      <c r="G339" s="64" t="str">
        <f>IF(INDEX('Disrupt-DIH'!$B$8:$B$22,MATCH($B339,'Disrupt-DIH'!$A$8:$A$22,0))="","",IF(INDEX('Disrupt-DIH'!F$8:F$22,MATCH($B339,'Disrupt-DIH'!$A$8:$A$22,0))="N/A","No","Yes"))</f>
        <v/>
      </c>
      <c r="H339" s="64" t="str">
        <f t="shared" si="15"/>
        <v/>
      </c>
      <c r="I339" s="50">
        <v>12</v>
      </c>
      <c r="J339" s="52" t="str">
        <f>IF(INDEX('Detail-SR'!$B$8:$B$27,MATCH(I339,'Detail-SR'!$A$8:$A$27,0))="","",IF(INDEX('Detail-SR'!$E$8:$E$27,MATCH(I339,'Detail-SR'!$A$8:$A$27,0))=H339,INDEX('Detail-SR'!$B$8:$B$27,MATCH(I339,'Detail-SR'!$A$8:$A$27,0)),""))</f>
        <v/>
      </c>
      <c r="K339" s="33"/>
      <c r="L339" s="50">
        <f t="shared" si="16"/>
        <v>0</v>
      </c>
      <c r="M339" s="50" t="str">
        <f t="shared" si="17"/>
        <v>D6b</v>
      </c>
    </row>
    <row r="340" spans="1:13" x14ac:dyDescent="0.25">
      <c r="A340" s="50">
        <v>333</v>
      </c>
      <c r="B340" s="50" t="s">
        <v>229</v>
      </c>
      <c r="C340" s="52" t="str">
        <f>IF(H340="","",IF(INDEX('Disrupt-DIH'!$B$8:$B$22,MATCH(B340,'Disrupt-DIH'!$A$8:$A$22,0))="","",INDEX('Disrupt-DIH'!$B$8:$B$22,MATCH(B340,'Disrupt-DIH'!$A$8:$A$22,0))))</f>
        <v/>
      </c>
      <c r="D340" s="64" t="s">
        <v>49</v>
      </c>
      <c r="E340" s="64" t="str">
        <f>IF(INDEX('Disrupt-DIH'!$B$8:$B$22,MATCH($B340,'Disrupt-DIH'!$A$8:$A$22,0))="","",IF(INDEX('Disrupt-DIH'!D$8:D$22,MATCH($B340,'Disrupt-DIH'!$A$8:$A$22,0))="N/A","No","Yes"))</f>
        <v/>
      </c>
      <c r="F340" s="64" t="str">
        <f>IF(INDEX('Disrupt-DIH'!$B$8:$B$22,MATCH($B340,'Disrupt-DIH'!$A$8:$A$22,0))="","",IF(INDEX('Disrupt-DIH'!E$8:E$22,MATCH($B340,'Disrupt-DIH'!$A$8:$A$22,0))="N/A","No","Yes"))</f>
        <v/>
      </c>
      <c r="G340" s="64" t="str">
        <f>IF(INDEX('Disrupt-DIH'!$B$8:$B$22,MATCH($B340,'Disrupt-DIH'!$A$8:$A$22,0))="","",IF(INDEX('Disrupt-DIH'!F$8:F$22,MATCH($B340,'Disrupt-DIH'!$A$8:$A$22,0))="N/A","No","Yes"))</f>
        <v/>
      </c>
      <c r="H340" s="64" t="str">
        <f t="shared" si="15"/>
        <v/>
      </c>
      <c r="I340" s="50">
        <v>13</v>
      </c>
      <c r="J340" s="52" t="str">
        <f>IF(INDEX('Detail-SR'!$B$8:$B$27,MATCH(I340,'Detail-SR'!$A$8:$A$27,0))="","",IF(INDEX('Detail-SR'!$E$8:$E$27,MATCH(I340,'Detail-SR'!$A$8:$A$27,0))=H340,INDEX('Detail-SR'!$B$8:$B$27,MATCH(I340,'Detail-SR'!$A$8:$A$27,0)),""))</f>
        <v/>
      </c>
      <c r="K340" s="33"/>
      <c r="L340" s="50">
        <f t="shared" si="16"/>
        <v>0</v>
      </c>
      <c r="M340" s="50" t="str">
        <f t="shared" si="17"/>
        <v>D6b</v>
      </c>
    </row>
    <row r="341" spans="1:13" x14ac:dyDescent="0.25">
      <c r="A341" s="50">
        <v>334</v>
      </c>
      <c r="B341" s="50" t="s">
        <v>229</v>
      </c>
      <c r="C341" s="52" t="str">
        <f>IF(H341="","",IF(INDEX('Disrupt-DIH'!$B$8:$B$22,MATCH(B341,'Disrupt-DIH'!$A$8:$A$22,0))="","",INDEX('Disrupt-DIH'!$B$8:$B$22,MATCH(B341,'Disrupt-DIH'!$A$8:$A$22,0))))</f>
        <v/>
      </c>
      <c r="D341" s="64" t="s">
        <v>49</v>
      </c>
      <c r="E341" s="64" t="str">
        <f>IF(INDEX('Disrupt-DIH'!$B$8:$B$22,MATCH($B341,'Disrupt-DIH'!$A$8:$A$22,0))="","",IF(INDEX('Disrupt-DIH'!D$8:D$22,MATCH($B341,'Disrupt-DIH'!$A$8:$A$22,0))="N/A","No","Yes"))</f>
        <v/>
      </c>
      <c r="F341" s="64" t="str">
        <f>IF(INDEX('Disrupt-DIH'!$B$8:$B$22,MATCH($B341,'Disrupt-DIH'!$A$8:$A$22,0))="","",IF(INDEX('Disrupt-DIH'!E$8:E$22,MATCH($B341,'Disrupt-DIH'!$A$8:$A$22,0))="N/A","No","Yes"))</f>
        <v/>
      </c>
      <c r="G341" s="64" t="str">
        <f>IF(INDEX('Disrupt-DIH'!$B$8:$B$22,MATCH($B341,'Disrupt-DIH'!$A$8:$A$22,0))="","",IF(INDEX('Disrupt-DIH'!F$8:F$22,MATCH($B341,'Disrupt-DIH'!$A$8:$A$22,0))="N/A","No","Yes"))</f>
        <v/>
      </c>
      <c r="H341" s="64" t="str">
        <f t="shared" si="15"/>
        <v/>
      </c>
      <c r="I341" s="50">
        <v>14</v>
      </c>
      <c r="J341" s="52" t="str">
        <f>IF(INDEX('Detail-SR'!$B$8:$B$27,MATCH(I341,'Detail-SR'!$A$8:$A$27,0))="","",IF(INDEX('Detail-SR'!$E$8:$E$27,MATCH(I341,'Detail-SR'!$A$8:$A$27,0))=H341,INDEX('Detail-SR'!$B$8:$B$27,MATCH(I341,'Detail-SR'!$A$8:$A$27,0)),""))</f>
        <v/>
      </c>
      <c r="K341" s="33"/>
      <c r="L341" s="50">
        <f t="shared" si="16"/>
        <v>0</v>
      </c>
      <c r="M341" s="50" t="str">
        <f t="shared" si="17"/>
        <v>D6b</v>
      </c>
    </row>
    <row r="342" spans="1:13" x14ac:dyDescent="0.25">
      <c r="A342" s="50">
        <v>335</v>
      </c>
      <c r="B342" s="50" t="s">
        <v>229</v>
      </c>
      <c r="C342" s="52" t="str">
        <f>IF(H342="","",IF(INDEX('Disrupt-DIH'!$B$8:$B$22,MATCH(B342,'Disrupt-DIH'!$A$8:$A$22,0))="","",INDEX('Disrupt-DIH'!$B$8:$B$22,MATCH(B342,'Disrupt-DIH'!$A$8:$A$22,0))))</f>
        <v/>
      </c>
      <c r="D342" s="64" t="s">
        <v>49</v>
      </c>
      <c r="E342" s="64" t="str">
        <f>IF(INDEX('Disrupt-DIH'!$B$8:$B$22,MATCH($B342,'Disrupt-DIH'!$A$8:$A$22,0))="","",IF(INDEX('Disrupt-DIH'!D$8:D$22,MATCH($B342,'Disrupt-DIH'!$A$8:$A$22,0))="N/A","No","Yes"))</f>
        <v/>
      </c>
      <c r="F342" s="64" t="str">
        <f>IF(INDEX('Disrupt-DIH'!$B$8:$B$22,MATCH($B342,'Disrupt-DIH'!$A$8:$A$22,0))="","",IF(INDEX('Disrupt-DIH'!E$8:E$22,MATCH($B342,'Disrupt-DIH'!$A$8:$A$22,0))="N/A","No","Yes"))</f>
        <v/>
      </c>
      <c r="G342" s="64" t="str">
        <f>IF(INDEX('Disrupt-DIH'!$B$8:$B$22,MATCH($B342,'Disrupt-DIH'!$A$8:$A$22,0))="","",IF(INDEX('Disrupt-DIH'!F$8:F$22,MATCH($B342,'Disrupt-DIH'!$A$8:$A$22,0))="N/A","No","Yes"))</f>
        <v/>
      </c>
      <c r="H342" s="64" t="str">
        <f t="shared" si="15"/>
        <v/>
      </c>
      <c r="I342" s="50">
        <v>15</v>
      </c>
      <c r="J342" s="52" t="str">
        <f>IF(INDEX('Detail-SR'!$B$8:$B$27,MATCH(I342,'Detail-SR'!$A$8:$A$27,0))="","",IF(INDEX('Detail-SR'!$E$8:$E$27,MATCH(I342,'Detail-SR'!$A$8:$A$27,0))=H342,INDEX('Detail-SR'!$B$8:$B$27,MATCH(I342,'Detail-SR'!$A$8:$A$27,0)),""))</f>
        <v/>
      </c>
      <c r="K342" s="33"/>
      <c r="L342" s="50">
        <f t="shared" si="16"/>
        <v>0</v>
      </c>
      <c r="M342" s="50" t="str">
        <f t="shared" si="17"/>
        <v>D6b</v>
      </c>
    </row>
    <row r="343" spans="1:13" x14ac:dyDescent="0.25">
      <c r="A343" s="50">
        <v>336</v>
      </c>
      <c r="B343" s="50" t="s">
        <v>229</v>
      </c>
      <c r="C343" s="52" t="str">
        <f>IF(H343="","",IF(INDEX('Disrupt-DIH'!$B$8:$B$22,MATCH(B343,'Disrupt-DIH'!$A$8:$A$22,0))="","",INDEX('Disrupt-DIH'!$B$8:$B$22,MATCH(B343,'Disrupt-DIH'!$A$8:$A$22,0))))</f>
        <v/>
      </c>
      <c r="D343" s="64" t="s">
        <v>49</v>
      </c>
      <c r="E343" s="64" t="str">
        <f>IF(INDEX('Disrupt-DIH'!$B$8:$B$22,MATCH($B343,'Disrupt-DIH'!$A$8:$A$22,0))="","",IF(INDEX('Disrupt-DIH'!D$8:D$22,MATCH($B343,'Disrupt-DIH'!$A$8:$A$22,0))="N/A","No","Yes"))</f>
        <v/>
      </c>
      <c r="F343" s="64" t="str">
        <f>IF(INDEX('Disrupt-DIH'!$B$8:$B$22,MATCH($B343,'Disrupt-DIH'!$A$8:$A$22,0))="","",IF(INDEX('Disrupt-DIH'!E$8:E$22,MATCH($B343,'Disrupt-DIH'!$A$8:$A$22,0))="N/A","No","Yes"))</f>
        <v/>
      </c>
      <c r="G343" s="64" t="str">
        <f>IF(INDEX('Disrupt-DIH'!$B$8:$B$22,MATCH($B343,'Disrupt-DIH'!$A$8:$A$22,0))="","",IF(INDEX('Disrupt-DIH'!F$8:F$22,MATCH($B343,'Disrupt-DIH'!$A$8:$A$22,0))="N/A","No","Yes"))</f>
        <v/>
      </c>
      <c r="H343" s="64" t="str">
        <f t="shared" si="15"/>
        <v/>
      </c>
      <c r="I343" s="50">
        <v>16</v>
      </c>
      <c r="J343" s="52" t="str">
        <f>IF(INDEX('Detail-SR'!$B$8:$B$27,MATCH(I343,'Detail-SR'!$A$8:$A$27,0))="","",IF(INDEX('Detail-SR'!$E$8:$E$27,MATCH(I343,'Detail-SR'!$A$8:$A$27,0))=H343,INDEX('Detail-SR'!$B$8:$B$27,MATCH(I343,'Detail-SR'!$A$8:$A$27,0)),""))</f>
        <v/>
      </c>
      <c r="K343" s="33"/>
      <c r="L343" s="50">
        <f t="shared" si="16"/>
        <v>0</v>
      </c>
      <c r="M343" s="50" t="str">
        <f t="shared" si="17"/>
        <v>D6b</v>
      </c>
    </row>
    <row r="344" spans="1:13" x14ac:dyDescent="0.25">
      <c r="A344" s="50">
        <v>337</v>
      </c>
      <c r="B344" s="50" t="s">
        <v>229</v>
      </c>
      <c r="C344" s="52" t="str">
        <f>IF(H344="","",IF(INDEX('Disrupt-DIH'!$B$8:$B$22,MATCH(B344,'Disrupt-DIH'!$A$8:$A$22,0))="","",INDEX('Disrupt-DIH'!$B$8:$B$22,MATCH(B344,'Disrupt-DIH'!$A$8:$A$22,0))))</f>
        <v/>
      </c>
      <c r="D344" s="64" t="s">
        <v>49</v>
      </c>
      <c r="E344" s="64" t="str">
        <f>IF(INDEX('Disrupt-DIH'!$B$8:$B$22,MATCH($B344,'Disrupt-DIH'!$A$8:$A$22,0))="","",IF(INDEX('Disrupt-DIH'!D$8:D$22,MATCH($B344,'Disrupt-DIH'!$A$8:$A$22,0))="N/A","No","Yes"))</f>
        <v/>
      </c>
      <c r="F344" s="64" t="str">
        <f>IF(INDEX('Disrupt-DIH'!$B$8:$B$22,MATCH($B344,'Disrupt-DIH'!$A$8:$A$22,0))="","",IF(INDEX('Disrupt-DIH'!E$8:E$22,MATCH($B344,'Disrupt-DIH'!$A$8:$A$22,0))="N/A","No","Yes"))</f>
        <v/>
      </c>
      <c r="G344" s="64" t="str">
        <f>IF(INDEX('Disrupt-DIH'!$B$8:$B$22,MATCH($B344,'Disrupt-DIH'!$A$8:$A$22,0))="","",IF(INDEX('Disrupt-DIH'!F$8:F$22,MATCH($B344,'Disrupt-DIH'!$A$8:$A$22,0))="N/A","No","Yes"))</f>
        <v/>
      </c>
      <c r="H344" s="64" t="str">
        <f t="shared" si="15"/>
        <v/>
      </c>
      <c r="I344" s="50">
        <v>17</v>
      </c>
      <c r="J344" s="52" t="str">
        <f>IF(INDEX('Detail-SR'!$B$8:$B$27,MATCH(I344,'Detail-SR'!$A$8:$A$27,0))="","",IF(INDEX('Detail-SR'!$E$8:$E$27,MATCH(I344,'Detail-SR'!$A$8:$A$27,0))=H344,INDEX('Detail-SR'!$B$8:$B$27,MATCH(I344,'Detail-SR'!$A$8:$A$27,0)),""))</f>
        <v/>
      </c>
      <c r="K344" s="33"/>
      <c r="L344" s="50">
        <f t="shared" si="16"/>
        <v>0</v>
      </c>
      <c r="M344" s="50" t="str">
        <f t="shared" si="17"/>
        <v>D6b</v>
      </c>
    </row>
    <row r="345" spans="1:13" x14ac:dyDescent="0.25">
      <c r="A345" s="50">
        <v>338</v>
      </c>
      <c r="B345" s="50" t="s">
        <v>229</v>
      </c>
      <c r="C345" s="52" t="str">
        <f>IF(H345="","",IF(INDEX('Disrupt-DIH'!$B$8:$B$22,MATCH(B345,'Disrupt-DIH'!$A$8:$A$22,0))="","",INDEX('Disrupt-DIH'!$B$8:$B$22,MATCH(B345,'Disrupt-DIH'!$A$8:$A$22,0))))</f>
        <v/>
      </c>
      <c r="D345" s="64" t="s">
        <v>49</v>
      </c>
      <c r="E345" s="64" t="str">
        <f>IF(INDEX('Disrupt-DIH'!$B$8:$B$22,MATCH($B345,'Disrupt-DIH'!$A$8:$A$22,0))="","",IF(INDEX('Disrupt-DIH'!D$8:D$22,MATCH($B345,'Disrupt-DIH'!$A$8:$A$22,0))="N/A","No","Yes"))</f>
        <v/>
      </c>
      <c r="F345" s="64" t="str">
        <f>IF(INDEX('Disrupt-DIH'!$B$8:$B$22,MATCH($B345,'Disrupt-DIH'!$A$8:$A$22,0))="","",IF(INDEX('Disrupt-DIH'!E$8:E$22,MATCH($B345,'Disrupt-DIH'!$A$8:$A$22,0))="N/A","No","Yes"))</f>
        <v/>
      </c>
      <c r="G345" s="64" t="str">
        <f>IF(INDEX('Disrupt-DIH'!$B$8:$B$22,MATCH($B345,'Disrupt-DIH'!$A$8:$A$22,0))="","",IF(INDEX('Disrupt-DIH'!F$8:F$22,MATCH($B345,'Disrupt-DIH'!$A$8:$A$22,0))="N/A","No","Yes"))</f>
        <v/>
      </c>
      <c r="H345" s="64" t="str">
        <f t="shared" si="15"/>
        <v/>
      </c>
      <c r="I345" s="50">
        <v>18</v>
      </c>
      <c r="J345" s="52" t="str">
        <f>IF(INDEX('Detail-SR'!$B$8:$B$27,MATCH(I345,'Detail-SR'!$A$8:$A$27,0))="","",IF(INDEX('Detail-SR'!$E$8:$E$27,MATCH(I345,'Detail-SR'!$A$8:$A$27,0))=H345,INDEX('Detail-SR'!$B$8:$B$27,MATCH(I345,'Detail-SR'!$A$8:$A$27,0)),""))</f>
        <v/>
      </c>
      <c r="K345" s="33"/>
      <c r="L345" s="50">
        <f t="shared" si="16"/>
        <v>0</v>
      </c>
      <c r="M345" s="50" t="str">
        <f t="shared" si="17"/>
        <v>D6b</v>
      </c>
    </row>
    <row r="346" spans="1:13" x14ac:dyDescent="0.25">
      <c r="A346" s="50">
        <v>339</v>
      </c>
      <c r="B346" s="50" t="s">
        <v>229</v>
      </c>
      <c r="C346" s="52" t="str">
        <f>IF(H346="","",IF(INDEX('Disrupt-DIH'!$B$8:$B$22,MATCH(B346,'Disrupt-DIH'!$A$8:$A$22,0))="","",INDEX('Disrupt-DIH'!$B$8:$B$22,MATCH(B346,'Disrupt-DIH'!$A$8:$A$22,0))))</f>
        <v/>
      </c>
      <c r="D346" s="64" t="s">
        <v>49</v>
      </c>
      <c r="E346" s="64" t="str">
        <f>IF(INDEX('Disrupt-DIH'!$B$8:$B$22,MATCH($B346,'Disrupt-DIH'!$A$8:$A$22,0))="","",IF(INDEX('Disrupt-DIH'!D$8:D$22,MATCH($B346,'Disrupt-DIH'!$A$8:$A$22,0))="N/A","No","Yes"))</f>
        <v/>
      </c>
      <c r="F346" s="64" t="str">
        <f>IF(INDEX('Disrupt-DIH'!$B$8:$B$22,MATCH($B346,'Disrupt-DIH'!$A$8:$A$22,0))="","",IF(INDEX('Disrupt-DIH'!E$8:E$22,MATCH($B346,'Disrupt-DIH'!$A$8:$A$22,0))="N/A","No","Yes"))</f>
        <v/>
      </c>
      <c r="G346" s="64" t="str">
        <f>IF(INDEX('Disrupt-DIH'!$B$8:$B$22,MATCH($B346,'Disrupt-DIH'!$A$8:$A$22,0))="","",IF(INDEX('Disrupt-DIH'!F$8:F$22,MATCH($B346,'Disrupt-DIH'!$A$8:$A$22,0))="N/A","No","Yes"))</f>
        <v/>
      </c>
      <c r="H346" s="64" t="str">
        <f t="shared" si="15"/>
        <v/>
      </c>
      <c r="I346" s="50">
        <v>19</v>
      </c>
      <c r="J346" s="52" t="str">
        <f>IF(INDEX('Detail-SR'!$B$8:$B$27,MATCH(I346,'Detail-SR'!$A$8:$A$27,0))="","",IF(INDEX('Detail-SR'!$E$8:$E$27,MATCH(I346,'Detail-SR'!$A$8:$A$27,0))=H346,INDEX('Detail-SR'!$B$8:$B$27,MATCH(I346,'Detail-SR'!$A$8:$A$27,0)),""))</f>
        <v/>
      </c>
      <c r="K346" s="33"/>
      <c r="L346" s="50">
        <f t="shared" si="16"/>
        <v>0</v>
      </c>
      <c r="M346" s="50" t="str">
        <f t="shared" si="17"/>
        <v>D6b</v>
      </c>
    </row>
    <row r="347" spans="1:13" x14ac:dyDescent="0.25">
      <c r="A347" s="50">
        <v>340</v>
      </c>
      <c r="B347" s="50" t="s">
        <v>229</v>
      </c>
      <c r="C347" s="52" t="str">
        <f>IF(H347="","",IF(INDEX('Disrupt-DIH'!$B$8:$B$22,MATCH(B347,'Disrupt-DIH'!$A$8:$A$22,0))="","",INDEX('Disrupt-DIH'!$B$8:$B$22,MATCH(B347,'Disrupt-DIH'!$A$8:$A$22,0))))</f>
        <v/>
      </c>
      <c r="D347" s="64" t="s">
        <v>49</v>
      </c>
      <c r="E347" s="64" t="str">
        <f>IF(INDEX('Disrupt-DIH'!$B$8:$B$22,MATCH($B347,'Disrupt-DIH'!$A$8:$A$22,0))="","",IF(INDEX('Disrupt-DIH'!D$8:D$22,MATCH($B347,'Disrupt-DIH'!$A$8:$A$22,0))="N/A","No","Yes"))</f>
        <v/>
      </c>
      <c r="F347" s="64" t="str">
        <f>IF(INDEX('Disrupt-DIH'!$B$8:$B$22,MATCH($B347,'Disrupt-DIH'!$A$8:$A$22,0))="","",IF(INDEX('Disrupt-DIH'!E$8:E$22,MATCH($B347,'Disrupt-DIH'!$A$8:$A$22,0))="N/A","No","Yes"))</f>
        <v/>
      </c>
      <c r="G347" s="64" t="str">
        <f>IF(INDEX('Disrupt-DIH'!$B$8:$B$22,MATCH($B347,'Disrupt-DIH'!$A$8:$A$22,0))="","",IF(INDEX('Disrupt-DIH'!F$8:F$22,MATCH($B347,'Disrupt-DIH'!$A$8:$A$22,0))="N/A","No","Yes"))</f>
        <v/>
      </c>
      <c r="H347" s="64" t="str">
        <f t="shared" si="15"/>
        <v/>
      </c>
      <c r="I347" s="50">
        <v>20</v>
      </c>
      <c r="J347" s="52" t="str">
        <f>IF(INDEX('Detail-SR'!$B$8:$B$27,MATCH(I347,'Detail-SR'!$A$8:$A$27,0))="","",IF(INDEX('Detail-SR'!$E$8:$E$27,MATCH(I347,'Detail-SR'!$A$8:$A$27,0))=H347,INDEX('Detail-SR'!$B$8:$B$27,MATCH(I347,'Detail-SR'!$A$8:$A$27,0)),""))</f>
        <v/>
      </c>
      <c r="K347" s="33"/>
      <c r="L347" s="50">
        <f t="shared" si="16"/>
        <v>0</v>
      </c>
      <c r="M347" s="50" t="str">
        <f t="shared" si="17"/>
        <v>D6b</v>
      </c>
    </row>
    <row r="348" spans="1:13" x14ac:dyDescent="0.25">
      <c r="A348" s="50">
        <v>341</v>
      </c>
      <c r="B348" s="50" t="s">
        <v>229</v>
      </c>
      <c r="C348" s="52" t="str">
        <f>IF(H348="","",IF(INDEX('Disrupt-DIH'!$B$8:$B$22,MATCH(B348,'Disrupt-DIH'!$A$8:$A$22,0))="","",INDEX('Disrupt-DIH'!$B$8:$B$22,MATCH(B348,'Disrupt-DIH'!$A$8:$A$22,0))))</f>
        <v/>
      </c>
      <c r="D348" s="64" t="s">
        <v>38</v>
      </c>
      <c r="E348" s="64" t="str">
        <f>IF(INDEX('Disrupt-DIH'!$B$8:$B$22,MATCH($B348,'Disrupt-DIH'!$A$8:$A$22,0))="","",IF(INDEX('Disrupt-DIH'!D$8:D$22,MATCH($B348,'Disrupt-DIH'!$A$8:$A$22,0))="N/A","No","Yes"))</f>
        <v/>
      </c>
      <c r="F348" s="64" t="str">
        <f>IF(INDEX('Disrupt-DIH'!$B$8:$B$22,MATCH($B348,'Disrupt-DIH'!$A$8:$A$22,0))="","",IF(INDEX('Disrupt-DIH'!E$8:E$22,MATCH($B348,'Disrupt-DIH'!$A$8:$A$22,0))="N/A","No","Yes"))</f>
        <v/>
      </c>
      <c r="G348" s="64" t="str">
        <f>IF(INDEX('Disrupt-DIH'!$B$8:$B$22,MATCH($B348,'Disrupt-DIH'!$A$8:$A$22,0))="","",IF(INDEX('Disrupt-DIH'!F$8:F$22,MATCH($B348,'Disrupt-DIH'!$A$8:$A$22,0))="N/A","No","Yes"))</f>
        <v/>
      </c>
      <c r="H348" s="64" t="str">
        <f t="shared" si="15"/>
        <v/>
      </c>
      <c r="I348" s="50">
        <v>1</v>
      </c>
      <c r="J348" s="52" t="str">
        <f>IF(INDEX('Detail-SR'!$B$8:$B$27,MATCH(I348,'Detail-SR'!$A$8:$A$27,0))="","",IF(INDEX('Detail-SR'!$E$8:$E$27,MATCH(I348,'Detail-SR'!$A$8:$A$27,0))=H348,INDEX('Detail-SR'!$B$8:$B$27,MATCH(I348,'Detail-SR'!$A$8:$A$27,0)),""))</f>
        <v/>
      </c>
      <c r="K348" s="33"/>
      <c r="L348" s="50">
        <f t="shared" si="16"/>
        <v>0</v>
      </c>
      <c r="M348" s="50" t="str">
        <f t="shared" si="17"/>
        <v>D6c</v>
      </c>
    </row>
    <row r="349" spans="1:13" x14ac:dyDescent="0.25">
      <c r="A349" s="50">
        <v>342</v>
      </c>
      <c r="B349" s="50" t="s">
        <v>229</v>
      </c>
      <c r="C349" s="52" t="str">
        <f>IF(H349="","",IF(INDEX('Disrupt-DIH'!$B$8:$B$22,MATCH(B349,'Disrupt-DIH'!$A$8:$A$22,0))="","",INDEX('Disrupt-DIH'!$B$8:$B$22,MATCH(B349,'Disrupt-DIH'!$A$8:$A$22,0))))</f>
        <v/>
      </c>
      <c r="D349" s="64" t="s">
        <v>38</v>
      </c>
      <c r="E349" s="64" t="str">
        <f>IF(INDEX('Disrupt-DIH'!$B$8:$B$22,MATCH($B349,'Disrupt-DIH'!$A$8:$A$22,0))="","",IF(INDEX('Disrupt-DIH'!D$8:D$22,MATCH($B349,'Disrupt-DIH'!$A$8:$A$22,0))="N/A","No","Yes"))</f>
        <v/>
      </c>
      <c r="F349" s="64" t="str">
        <f>IF(INDEX('Disrupt-DIH'!$B$8:$B$22,MATCH($B349,'Disrupt-DIH'!$A$8:$A$22,0))="","",IF(INDEX('Disrupt-DIH'!E$8:E$22,MATCH($B349,'Disrupt-DIH'!$A$8:$A$22,0))="N/A","No","Yes"))</f>
        <v/>
      </c>
      <c r="G349" s="64" t="str">
        <f>IF(INDEX('Disrupt-DIH'!$B$8:$B$22,MATCH($B349,'Disrupt-DIH'!$A$8:$A$22,0))="","",IF(INDEX('Disrupt-DIH'!F$8:F$22,MATCH($B349,'Disrupt-DIH'!$A$8:$A$22,0))="N/A","No","Yes"))</f>
        <v/>
      </c>
      <c r="H349" s="64" t="str">
        <f t="shared" si="15"/>
        <v/>
      </c>
      <c r="I349" s="50">
        <v>2</v>
      </c>
      <c r="J349" s="52" t="str">
        <f>IF(INDEX('Detail-SR'!$B$8:$B$27,MATCH(I349,'Detail-SR'!$A$8:$A$27,0))="","",IF(INDEX('Detail-SR'!$E$8:$E$27,MATCH(I349,'Detail-SR'!$A$8:$A$27,0))=H349,INDEX('Detail-SR'!$B$8:$B$27,MATCH(I349,'Detail-SR'!$A$8:$A$27,0)),""))</f>
        <v/>
      </c>
      <c r="K349" s="33"/>
      <c r="L349" s="50">
        <f t="shared" si="16"/>
        <v>0</v>
      </c>
      <c r="M349" s="50" t="str">
        <f t="shared" si="17"/>
        <v>D6c</v>
      </c>
    </row>
    <row r="350" spans="1:13" x14ac:dyDescent="0.25">
      <c r="A350" s="50">
        <v>343</v>
      </c>
      <c r="B350" s="50" t="s">
        <v>229</v>
      </c>
      <c r="C350" s="52" t="str">
        <f>IF(H350="","",IF(INDEX('Disrupt-DIH'!$B$8:$B$22,MATCH(B350,'Disrupt-DIH'!$A$8:$A$22,0))="","",INDEX('Disrupt-DIH'!$B$8:$B$22,MATCH(B350,'Disrupt-DIH'!$A$8:$A$22,0))))</f>
        <v/>
      </c>
      <c r="D350" s="64" t="s">
        <v>38</v>
      </c>
      <c r="E350" s="64" t="str">
        <f>IF(INDEX('Disrupt-DIH'!$B$8:$B$22,MATCH($B350,'Disrupt-DIH'!$A$8:$A$22,0))="","",IF(INDEX('Disrupt-DIH'!D$8:D$22,MATCH($B350,'Disrupt-DIH'!$A$8:$A$22,0))="N/A","No","Yes"))</f>
        <v/>
      </c>
      <c r="F350" s="64" t="str">
        <f>IF(INDEX('Disrupt-DIH'!$B$8:$B$22,MATCH($B350,'Disrupt-DIH'!$A$8:$A$22,0))="","",IF(INDEX('Disrupt-DIH'!E$8:E$22,MATCH($B350,'Disrupt-DIH'!$A$8:$A$22,0))="N/A","No","Yes"))</f>
        <v/>
      </c>
      <c r="G350" s="64" t="str">
        <f>IF(INDEX('Disrupt-DIH'!$B$8:$B$22,MATCH($B350,'Disrupt-DIH'!$A$8:$A$22,0))="","",IF(INDEX('Disrupt-DIH'!F$8:F$22,MATCH($B350,'Disrupt-DIH'!$A$8:$A$22,0))="N/A","No","Yes"))</f>
        <v/>
      </c>
      <c r="H350" s="64" t="str">
        <f t="shared" si="15"/>
        <v/>
      </c>
      <c r="I350" s="50">
        <v>3</v>
      </c>
      <c r="J350" s="52" t="str">
        <f>IF(INDEX('Detail-SR'!$B$8:$B$27,MATCH(I350,'Detail-SR'!$A$8:$A$27,0))="","",IF(INDEX('Detail-SR'!$E$8:$E$27,MATCH(I350,'Detail-SR'!$A$8:$A$27,0))=H350,INDEX('Detail-SR'!$B$8:$B$27,MATCH(I350,'Detail-SR'!$A$8:$A$27,0)),""))</f>
        <v/>
      </c>
      <c r="K350" s="33"/>
      <c r="L350" s="50">
        <f t="shared" si="16"/>
        <v>0</v>
      </c>
      <c r="M350" s="50" t="str">
        <f t="shared" si="17"/>
        <v>D6c</v>
      </c>
    </row>
    <row r="351" spans="1:13" x14ac:dyDescent="0.25">
      <c r="A351" s="50">
        <v>344</v>
      </c>
      <c r="B351" s="50" t="s">
        <v>229</v>
      </c>
      <c r="C351" s="52" t="str">
        <f>IF(H351="","",IF(INDEX('Disrupt-DIH'!$B$8:$B$22,MATCH(B351,'Disrupt-DIH'!$A$8:$A$22,0))="","",INDEX('Disrupt-DIH'!$B$8:$B$22,MATCH(B351,'Disrupt-DIH'!$A$8:$A$22,0))))</f>
        <v/>
      </c>
      <c r="D351" s="64" t="s">
        <v>38</v>
      </c>
      <c r="E351" s="64" t="str">
        <f>IF(INDEX('Disrupt-DIH'!$B$8:$B$22,MATCH($B351,'Disrupt-DIH'!$A$8:$A$22,0))="","",IF(INDEX('Disrupt-DIH'!D$8:D$22,MATCH($B351,'Disrupt-DIH'!$A$8:$A$22,0))="N/A","No","Yes"))</f>
        <v/>
      </c>
      <c r="F351" s="64" t="str">
        <f>IF(INDEX('Disrupt-DIH'!$B$8:$B$22,MATCH($B351,'Disrupt-DIH'!$A$8:$A$22,0))="","",IF(INDEX('Disrupt-DIH'!E$8:E$22,MATCH($B351,'Disrupt-DIH'!$A$8:$A$22,0))="N/A","No","Yes"))</f>
        <v/>
      </c>
      <c r="G351" s="64" t="str">
        <f>IF(INDEX('Disrupt-DIH'!$B$8:$B$22,MATCH($B351,'Disrupt-DIH'!$A$8:$A$22,0))="","",IF(INDEX('Disrupt-DIH'!F$8:F$22,MATCH($B351,'Disrupt-DIH'!$A$8:$A$22,0))="N/A","No","Yes"))</f>
        <v/>
      </c>
      <c r="H351" s="64" t="str">
        <f t="shared" si="15"/>
        <v/>
      </c>
      <c r="I351" s="50">
        <v>4</v>
      </c>
      <c r="J351" s="52" t="str">
        <f>IF(INDEX('Detail-SR'!$B$8:$B$27,MATCH(I351,'Detail-SR'!$A$8:$A$27,0))="","",IF(INDEX('Detail-SR'!$E$8:$E$27,MATCH(I351,'Detail-SR'!$A$8:$A$27,0))=H351,INDEX('Detail-SR'!$B$8:$B$27,MATCH(I351,'Detail-SR'!$A$8:$A$27,0)),""))</f>
        <v/>
      </c>
      <c r="K351" s="33"/>
      <c r="L351" s="50">
        <f t="shared" si="16"/>
        <v>0</v>
      </c>
      <c r="M351" s="50" t="str">
        <f t="shared" si="17"/>
        <v>D6c</v>
      </c>
    </row>
    <row r="352" spans="1:13" x14ac:dyDescent="0.25">
      <c r="A352" s="50">
        <v>345</v>
      </c>
      <c r="B352" s="50" t="s">
        <v>229</v>
      </c>
      <c r="C352" s="52" t="str">
        <f>IF(H352="","",IF(INDEX('Disrupt-DIH'!$B$8:$B$22,MATCH(B352,'Disrupt-DIH'!$A$8:$A$22,0))="","",INDEX('Disrupt-DIH'!$B$8:$B$22,MATCH(B352,'Disrupt-DIH'!$A$8:$A$22,0))))</f>
        <v/>
      </c>
      <c r="D352" s="64" t="s">
        <v>38</v>
      </c>
      <c r="E352" s="64" t="str">
        <f>IF(INDEX('Disrupt-DIH'!$B$8:$B$22,MATCH($B352,'Disrupt-DIH'!$A$8:$A$22,0))="","",IF(INDEX('Disrupt-DIH'!D$8:D$22,MATCH($B352,'Disrupt-DIH'!$A$8:$A$22,0))="N/A","No","Yes"))</f>
        <v/>
      </c>
      <c r="F352" s="64" t="str">
        <f>IF(INDEX('Disrupt-DIH'!$B$8:$B$22,MATCH($B352,'Disrupt-DIH'!$A$8:$A$22,0))="","",IF(INDEX('Disrupt-DIH'!E$8:E$22,MATCH($B352,'Disrupt-DIH'!$A$8:$A$22,0))="N/A","No","Yes"))</f>
        <v/>
      </c>
      <c r="G352" s="64" t="str">
        <f>IF(INDEX('Disrupt-DIH'!$B$8:$B$22,MATCH($B352,'Disrupt-DIH'!$A$8:$A$22,0))="","",IF(INDEX('Disrupt-DIH'!F$8:F$22,MATCH($B352,'Disrupt-DIH'!$A$8:$A$22,0))="N/A","No","Yes"))</f>
        <v/>
      </c>
      <c r="H352" s="64" t="str">
        <f t="shared" si="15"/>
        <v/>
      </c>
      <c r="I352" s="50">
        <v>5</v>
      </c>
      <c r="J352" s="52" t="str">
        <f>IF(INDEX('Detail-SR'!$B$8:$B$27,MATCH(I352,'Detail-SR'!$A$8:$A$27,0))="","",IF(INDEX('Detail-SR'!$E$8:$E$27,MATCH(I352,'Detail-SR'!$A$8:$A$27,0))=H352,INDEX('Detail-SR'!$B$8:$B$27,MATCH(I352,'Detail-SR'!$A$8:$A$27,0)),""))</f>
        <v/>
      </c>
      <c r="K352" s="33"/>
      <c r="L352" s="50">
        <f t="shared" si="16"/>
        <v>0</v>
      </c>
      <c r="M352" s="50" t="str">
        <f t="shared" si="17"/>
        <v>D6c</v>
      </c>
    </row>
    <row r="353" spans="1:13" x14ac:dyDescent="0.25">
      <c r="A353" s="50">
        <v>346</v>
      </c>
      <c r="B353" s="50" t="s">
        <v>229</v>
      </c>
      <c r="C353" s="52" t="str">
        <f>IF(H353="","",IF(INDEX('Disrupt-DIH'!$B$8:$B$22,MATCH(B353,'Disrupt-DIH'!$A$8:$A$22,0))="","",INDEX('Disrupt-DIH'!$B$8:$B$22,MATCH(B353,'Disrupt-DIH'!$A$8:$A$22,0))))</f>
        <v/>
      </c>
      <c r="D353" s="64" t="s">
        <v>38</v>
      </c>
      <c r="E353" s="64" t="str">
        <f>IF(INDEX('Disrupt-DIH'!$B$8:$B$22,MATCH($B353,'Disrupt-DIH'!$A$8:$A$22,0))="","",IF(INDEX('Disrupt-DIH'!D$8:D$22,MATCH($B353,'Disrupt-DIH'!$A$8:$A$22,0))="N/A","No","Yes"))</f>
        <v/>
      </c>
      <c r="F353" s="64" t="str">
        <f>IF(INDEX('Disrupt-DIH'!$B$8:$B$22,MATCH($B353,'Disrupt-DIH'!$A$8:$A$22,0))="","",IF(INDEX('Disrupt-DIH'!E$8:E$22,MATCH($B353,'Disrupt-DIH'!$A$8:$A$22,0))="N/A","No","Yes"))</f>
        <v/>
      </c>
      <c r="G353" s="64" t="str">
        <f>IF(INDEX('Disrupt-DIH'!$B$8:$B$22,MATCH($B353,'Disrupt-DIH'!$A$8:$A$22,0))="","",IF(INDEX('Disrupt-DIH'!F$8:F$22,MATCH($B353,'Disrupt-DIH'!$A$8:$A$22,0))="N/A","No","Yes"))</f>
        <v/>
      </c>
      <c r="H353" s="64" t="str">
        <f t="shared" si="15"/>
        <v/>
      </c>
      <c r="I353" s="50">
        <v>6</v>
      </c>
      <c r="J353" s="52" t="str">
        <f>IF(INDEX('Detail-SR'!$B$8:$B$27,MATCH(I353,'Detail-SR'!$A$8:$A$27,0))="","",IF(INDEX('Detail-SR'!$E$8:$E$27,MATCH(I353,'Detail-SR'!$A$8:$A$27,0))=H353,INDEX('Detail-SR'!$B$8:$B$27,MATCH(I353,'Detail-SR'!$A$8:$A$27,0)),""))</f>
        <v/>
      </c>
      <c r="K353" s="33"/>
      <c r="L353" s="50">
        <f t="shared" si="16"/>
        <v>0</v>
      </c>
      <c r="M353" s="50" t="str">
        <f t="shared" si="17"/>
        <v>D6c</v>
      </c>
    </row>
    <row r="354" spans="1:13" x14ac:dyDescent="0.25">
      <c r="A354" s="50">
        <v>347</v>
      </c>
      <c r="B354" s="50" t="s">
        <v>229</v>
      </c>
      <c r="C354" s="52" t="str">
        <f>IF(H354="","",IF(INDEX('Disrupt-DIH'!$B$8:$B$22,MATCH(B354,'Disrupt-DIH'!$A$8:$A$22,0))="","",INDEX('Disrupt-DIH'!$B$8:$B$22,MATCH(B354,'Disrupt-DIH'!$A$8:$A$22,0))))</f>
        <v/>
      </c>
      <c r="D354" s="64" t="s">
        <v>38</v>
      </c>
      <c r="E354" s="64" t="str">
        <f>IF(INDEX('Disrupt-DIH'!$B$8:$B$22,MATCH($B354,'Disrupt-DIH'!$A$8:$A$22,0))="","",IF(INDEX('Disrupt-DIH'!D$8:D$22,MATCH($B354,'Disrupt-DIH'!$A$8:$A$22,0))="N/A","No","Yes"))</f>
        <v/>
      </c>
      <c r="F354" s="64" t="str">
        <f>IF(INDEX('Disrupt-DIH'!$B$8:$B$22,MATCH($B354,'Disrupt-DIH'!$A$8:$A$22,0))="","",IF(INDEX('Disrupt-DIH'!E$8:E$22,MATCH($B354,'Disrupt-DIH'!$A$8:$A$22,0))="N/A","No","Yes"))</f>
        <v/>
      </c>
      <c r="G354" s="64" t="str">
        <f>IF(INDEX('Disrupt-DIH'!$B$8:$B$22,MATCH($B354,'Disrupt-DIH'!$A$8:$A$22,0))="","",IF(INDEX('Disrupt-DIH'!F$8:F$22,MATCH($B354,'Disrupt-DIH'!$A$8:$A$22,0))="N/A","No","Yes"))</f>
        <v/>
      </c>
      <c r="H354" s="64" t="str">
        <f t="shared" si="15"/>
        <v/>
      </c>
      <c r="I354" s="50">
        <v>7</v>
      </c>
      <c r="J354" s="52" t="str">
        <f>IF(INDEX('Detail-SR'!$B$8:$B$27,MATCH(I354,'Detail-SR'!$A$8:$A$27,0))="","",IF(INDEX('Detail-SR'!$E$8:$E$27,MATCH(I354,'Detail-SR'!$A$8:$A$27,0))=H354,INDEX('Detail-SR'!$B$8:$B$27,MATCH(I354,'Detail-SR'!$A$8:$A$27,0)),""))</f>
        <v/>
      </c>
      <c r="K354" s="33"/>
      <c r="L354" s="50">
        <f t="shared" si="16"/>
        <v>0</v>
      </c>
      <c r="M354" s="50" t="str">
        <f t="shared" si="17"/>
        <v>D6c</v>
      </c>
    </row>
    <row r="355" spans="1:13" x14ac:dyDescent="0.25">
      <c r="A355" s="50">
        <v>348</v>
      </c>
      <c r="B355" s="50" t="s">
        <v>229</v>
      </c>
      <c r="C355" s="52" t="str">
        <f>IF(H355="","",IF(INDEX('Disrupt-DIH'!$B$8:$B$22,MATCH(B355,'Disrupt-DIH'!$A$8:$A$22,0))="","",INDEX('Disrupt-DIH'!$B$8:$B$22,MATCH(B355,'Disrupt-DIH'!$A$8:$A$22,0))))</f>
        <v/>
      </c>
      <c r="D355" s="64" t="s">
        <v>38</v>
      </c>
      <c r="E355" s="64" t="str">
        <f>IF(INDEX('Disrupt-DIH'!$B$8:$B$22,MATCH($B355,'Disrupt-DIH'!$A$8:$A$22,0))="","",IF(INDEX('Disrupt-DIH'!D$8:D$22,MATCH($B355,'Disrupt-DIH'!$A$8:$A$22,0))="N/A","No","Yes"))</f>
        <v/>
      </c>
      <c r="F355" s="64" t="str">
        <f>IF(INDEX('Disrupt-DIH'!$B$8:$B$22,MATCH($B355,'Disrupt-DIH'!$A$8:$A$22,0))="","",IF(INDEX('Disrupt-DIH'!E$8:E$22,MATCH($B355,'Disrupt-DIH'!$A$8:$A$22,0))="N/A","No","Yes"))</f>
        <v/>
      </c>
      <c r="G355" s="64" t="str">
        <f>IF(INDEX('Disrupt-DIH'!$B$8:$B$22,MATCH($B355,'Disrupt-DIH'!$A$8:$A$22,0))="","",IF(INDEX('Disrupt-DIH'!F$8:F$22,MATCH($B355,'Disrupt-DIH'!$A$8:$A$22,0))="N/A","No","Yes"))</f>
        <v/>
      </c>
      <c r="H355" s="64" t="str">
        <f t="shared" si="15"/>
        <v/>
      </c>
      <c r="I355" s="50">
        <v>8</v>
      </c>
      <c r="J355" s="52" t="str">
        <f>IF(INDEX('Detail-SR'!$B$8:$B$27,MATCH(I355,'Detail-SR'!$A$8:$A$27,0))="","",IF(INDEX('Detail-SR'!$E$8:$E$27,MATCH(I355,'Detail-SR'!$A$8:$A$27,0))=H355,INDEX('Detail-SR'!$B$8:$B$27,MATCH(I355,'Detail-SR'!$A$8:$A$27,0)),""))</f>
        <v/>
      </c>
      <c r="K355" s="33"/>
      <c r="L355" s="50">
        <f t="shared" si="16"/>
        <v>0</v>
      </c>
      <c r="M355" s="50" t="str">
        <f t="shared" si="17"/>
        <v>D6c</v>
      </c>
    </row>
    <row r="356" spans="1:13" x14ac:dyDescent="0.25">
      <c r="A356" s="50">
        <v>349</v>
      </c>
      <c r="B356" s="50" t="s">
        <v>229</v>
      </c>
      <c r="C356" s="52" t="str">
        <f>IF(H356="","",IF(INDEX('Disrupt-DIH'!$B$8:$B$22,MATCH(B356,'Disrupt-DIH'!$A$8:$A$22,0))="","",INDEX('Disrupt-DIH'!$B$8:$B$22,MATCH(B356,'Disrupt-DIH'!$A$8:$A$22,0))))</f>
        <v/>
      </c>
      <c r="D356" s="64" t="s">
        <v>38</v>
      </c>
      <c r="E356" s="64" t="str">
        <f>IF(INDEX('Disrupt-DIH'!$B$8:$B$22,MATCH($B356,'Disrupt-DIH'!$A$8:$A$22,0))="","",IF(INDEX('Disrupt-DIH'!D$8:D$22,MATCH($B356,'Disrupt-DIH'!$A$8:$A$22,0))="N/A","No","Yes"))</f>
        <v/>
      </c>
      <c r="F356" s="64" t="str">
        <f>IF(INDEX('Disrupt-DIH'!$B$8:$B$22,MATCH($B356,'Disrupt-DIH'!$A$8:$A$22,0))="","",IF(INDEX('Disrupt-DIH'!E$8:E$22,MATCH($B356,'Disrupt-DIH'!$A$8:$A$22,0))="N/A","No","Yes"))</f>
        <v/>
      </c>
      <c r="G356" s="64" t="str">
        <f>IF(INDEX('Disrupt-DIH'!$B$8:$B$22,MATCH($B356,'Disrupt-DIH'!$A$8:$A$22,0))="","",IF(INDEX('Disrupt-DIH'!F$8:F$22,MATCH($B356,'Disrupt-DIH'!$A$8:$A$22,0))="N/A","No","Yes"))</f>
        <v/>
      </c>
      <c r="H356" s="64" t="str">
        <f t="shared" si="15"/>
        <v/>
      </c>
      <c r="I356" s="50">
        <v>9</v>
      </c>
      <c r="J356" s="52" t="str">
        <f>IF(INDEX('Detail-SR'!$B$8:$B$27,MATCH(I356,'Detail-SR'!$A$8:$A$27,0))="","",IF(INDEX('Detail-SR'!$E$8:$E$27,MATCH(I356,'Detail-SR'!$A$8:$A$27,0))=H356,INDEX('Detail-SR'!$B$8:$B$27,MATCH(I356,'Detail-SR'!$A$8:$A$27,0)),""))</f>
        <v/>
      </c>
      <c r="K356" s="33"/>
      <c r="L356" s="50">
        <f t="shared" si="16"/>
        <v>0</v>
      </c>
      <c r="M356" s="50" t="str">
        <f t="shared" si="17"/>
        <v>D6c</v>
      </c>
    </row>
    <row r="357" spans="1:13" x14ac:dyDescent="0.25">
      <c r="A357" s="50">
        <v>350</v>
      </c>
      <c r="B357" s="50" t="s">
        <v>229</v>
      </c>
      <c r="C357" s="52" t="str">
        <f>IF(H357="","",IF(INDEX('Disrupt-DIH'!$B$8:$B$22,MATCH(B357,'Disrupt-DIH'!$A$8:$A$22,0))="","",INDEX('Disrupt-DIH'!$B$8:$B$22,MATCH(B357,'Disrupt-DIH'!$A$8:$A$22,0))))</f>
        <v/>
      </c>
      <c r="D357" s="64" t="s">
        <v>38</v>
      </c>
      <c r="E357" s="64" t="str">
        <f>IF(INDEX('Disrupt-DIH'!$B$8:$B$22,MATCH($B357,'Disrupt-DIH'!$A$8:$A$22,0))="","",IF(INDEX('Disrupt-DIH'!D$8:D$22,MATCH($B357,'Disrupt-DIH'!$A$8:$A$22,0))="N/A","No","Yes"))</f>
        <v/>
      </c>
      <c r="F357" s="64" t="str">
        <f>IF(INDEX('Disrupt-DIH'!$B$8:$B$22,MATCH($B357,'Disrupt-DIH'!$A$8:$A$22,0))="","",IF(INDEX('Disrupt-DIH'!E$8:E$22,MATCH($B357,'Disrupt-DIH'!$A$8:$A$22,0))="N/A","No","Yes"))</f>
        <v/>
      </c>
      <c r="G357" s="64" t="str">
        <f>IF(INDEX('Disrupt-DIH'!$B$8:$B$22,MATCH($B357,'Disrupt-DIH'!$A$8:$A$22,0))="","",IF(INDEX('Disrupt-DIH'!F$8:F$22,MATCH($B357,'Disrupt-DIH'!$A$8:$A$22,0))="N/A","No","Yes"))</f>
        <v/>
      </c>
      <c r="H357" s="64" t="str">
        <f t="shared" si="15"/>
        <v/>
      </c>
      <c r="I357" s="50">
        <v>10</v>
      </c>
      <c r="J357" s="52" t="str">
        <f>IF(INDEX('Detail-SR'!$B$8:$B$27,MATCH(I357,'Detail-SR'!$A$8:$A$27,0))="","",IF(INDEX('Detail-SR'!$E$8:$E$27,MATCH(I357,'Detail-SR'!$A$8:$A$27,0))=H357,INDEX('Detail-SR'!$B$8:$B$27,MATCH(I357,'Detail-SR'!$A$8:$A$27,0)),""))</f>
        <v/>
      </c>
      <c r="K357" s="33"/>
      <c r="L357" s="50">
        <f t="shared" si="16"/>
        <v>0</v>
      </c>
      <c r="M357" s="50" t="str">
        <f t="shared" si="17"/>
        <v>D6c</v>
      </c>
    </row>
    <row r="358" spans="1:13" x14ac:dyDescent="0.25">
      <c r="A358" s="50">
        <v>351</v>
      </c>
      <c r="B358" s="50" t="s">
        <v>229</v>
      </c>
      <c r="C358" s="52" t="str">
        <f>IF(H358="","",IF(INDEX('Disrupt-DIH'!$B$8:$B$22,MATCH(B358,'Disrupt-DIH'!$A$8:$A$22,0))="","",INDEX('Disrupt-DIH'!$B$8:$B$22,MATCH(B358,'Disrupt-DIH'!$A$8:$A$22,0))))</f>
        <v/>
      </c>
      <c r="D358" s="64" t="s">
        <v>38</v>
      </c>
      <c r="E358" s="64" t="str">
        <f>IF(INDEX('Disrupt-DIH'!$B$8:$B$22,MATCH($B358,'Disrupt-DIH'!$A$8:$A$22,0))="","",IF(INDEX('Disrupt-DIH'!D$8:D$22,MATCH($B358,'Disrupt-DIH'!$A$8:$A$22,0))="N/A","No","Yes"))</f>
        <v/>
      </c>
      <c r="F358" s="64" t="str">
        <f>IF(INDEX('Disrupt-DIH'!$B$8:$B$22,MATCH($B358,'Disrupt-DIH'!$A$8:$A$22,0))="","",IF(INDEX('Disrupt-DIH'!E$8:E$22,MATCH($B358,'Disrupt-DIH'!$A$8:$A$22,0))="N/A","No","Yes"))</f>
        <v/>
      </c>
      <c r="G358" s="64" t="str">
        <f>IF(INDEX('Disrupt-DIH'!$B$8:$B$22,MATCH($B358,'Disrupt-DIH'!$A$8:$A$22,0))="","",IF(INDEX('Disrupt-DIH'!F$8:F$22,MATCH($B358,'Disrupt-DIH'!$A$8:$A$22,0))="N/A","No","Yes"))</f>
        <v/>
      </c>
      <c r="H358" s="64" t="str">
        <f t="shared" si="15"/>
        <v/>
      </c>
      <c r="I358" s="50">
        <v>11</v>
      </c>
      <c r="J358" s="52" t="str">
        <f>IF(INDEX('Detail-SR'!$B$8:$B$27,MATCH(I358,'Detail-SR'!$A$8:$A$27,0))="","",IF(INDEX('Detail-SR'!$E$8:$E$27,MATCH(I358,'Detail-SR'!$A$8:$A$27,0))=H358,INDEX('Detail-SR'!$B$8:$B$27,MATCH(I358,'Detail-SR'!$A$8:$A$27,0)),""))</f>
        <v/>
      </c>
      <c r="K358" s="33"/>
      <c r="L358" s="50">
        <f t="shared" si="16"/>
        <v>0</v>
      </c>
      <c r="M358" s="50" t="str">
        <f t="shared" si="17"/>
        <v>D6c</v>
      </c>
    </row>
    <row r="359" spans="1:13" x14ac:dyDescent="0.25">
      <c r="A359" s="50">
        <v>352</v>
      </c>
      <c r="B359" s="50" t="s">
        <v>229</v>
      </c>
      <c r="C359" s="52" t="str">
        <f>IF(H359="","",IF(INDEX('Disrupt-DIH'!$B$8:$B$22,MATCH(B359,'Disrupt-DIH'!$A$8:$A$22,0))="","",INDEX('Disrupt-DIH'!$B$8:$B$22,MATCH(B359,'Disrupt-DIH'!$A$8:$A$22,0))))</f>
        <v/>
      </c>
      <c r="D359" s="64" t="s">
        <v>38</v>
      </c>
      <c r="E359" s="64" t="str">
        <f>IF(INDEX('Disrupt-DIH'!$B$8:$B$22,MATCH($B359,'Disrupt-DIH'!$A$8:$A$22,0))="","",IF(INDEX('Disrupt-DIH'!D$8:D$22,MATCH($B359,'Disrupt-DIH'!$A$8:$A$22,0))="N/A","No","Yes"))</f>
        <v/>
      </c>
      <c r="F359" s="64" t="str">
        <f>IF(INDEX('Disrupt-DIH'!$B$8:$B$22,MATCH($B359,'Disrupt-DIH'!$A$8:$A$22,0))="","",IF(INDEX('Disrupt-DIH'!E$8:E$22,MATCH($B359,'Disrupt-DIH'!$A$8:$A$22,0))="N/A","No","Yes"))</f>
        <v/>
      </c>
      <c r="G359" s="64" t="str">
        <f>IF(INDEX('Disrupt-DIH'!$B$8:$B$22,MATCH($B359,'Disrupt-DIH'!$A$8:$A$22,0))="","",IF(INDEX('Disrupt-DIH'!F$8:F$22,MATCH($B359,'Disrupt-DIH'!$A$8:$A$22,0))="N/A","No","Yes"))</f>
        <v/>
      </c>
      <c r="H359" s="64" t="str">
        <f t="shared" si="15"/>
        <v/>
      </c>
      <c r="I359" s="50">
        <v>12</v>
      </c>
      <c r="J359" s="52" t="str">
        <f>IF(INDEX('Detail-SR'!$B$8:$B$27,MATCH(I359,'Detail-SR'!$A$8:$A$27,0))="","",IF(INDEX('Detail-SR'!$E$8:$E$27,MATCH(I359,'Detail-SR'!$A$8:$A$27,0))=H359,INDEX('Detail-SR'!$B$8:$B$27,MATCH(I359,'Detail-SR'!$A$8:$A$27,0)),""))</f>
        <v/>
      </c>
      <c r="K359" s="33"/>
      <c r="L359" s="50">
        <f t="shared" si="16"/>
        <v>0</v>
      </c>
      <c r="M359" s="50" t="str">
        <f t="shared" si="17"/>
        <v>D6c</v>
      </c>
    </row>
    <row r="360" spans="1:13" x14ac:dyDescent="0.25">
      <c r="A360" s="50">
        <v>353</v>
      </c>
      <c r="B360" s="50" t="s">
        <v>229</v>
      </c>
      <c r="C360" s="52" t="str">
        <f>IF(H360="","",IF(INDEX('Disrupt-DIH'!$B$8:$B$22,MATCH(B360,'Disrupt-DIH'!$A$8:$A$22,0))="","",INDEX('Disrupt-DIH'!$B$8:$B$22,MATCH(B360,'Disrupt-DIH'!$A$8:$A$22,0))))</f>
        <v/>
      </c>
      <c r="D360" s="64" t="s">
        <v>38</v>
      </c>
      <c r="E360" s="64" t="str">
        <f>IF(INDEX('Disrupt-DIH'!$B$8:$B$22,MATCH($B360,'Disrupt-DIH'!$A$8:$A$22,0))="","",IF(INDEX('Disrupt-DIH'!D$8:D$22,MATCH($B360,'Disrupt-DIH'!$A$8:$A$22,0))="N/A","No","Yes"))</f>
        <v/>
      </c>
      <c r="F360" s="64" t="str">
        <f>IF(INDEX('Disrupt-DIH'!$B$8:$B$22,MATCH($B360,'Disrupt-DIH'!$A$8:$A$22,0))="","",IF(INDEX('Disrupt-DIH'!E$8:E$22,MATCH($B360,'Disrupt-DIH'!$A$8:$A$22,0))="N/A","No","Yes"))</f>
        <v/>
      </c>
      <c r="G360" s="64" t="str">
        <f>IF(INDEX('Disrupt-DIH'!$B$8:$B$22,MATCH($B360,'Disrupt-DIH'!$A$8:$A$22,0))="","",IF(INDEX('Disrupt-DIH'!F$8:F$22,MATCH($B360,'Disrupt-DIH'!$A$8:$A$22,0))="N/A","No","Yes"))</f>
        <v/>
      </c>
      <c r="H360" s="64" t="str">
        <f t="shared" si="15"/>
        <v/>
      </c>
      <c r="I360" s="50">
        <v>13</v>
      </c>
      <c r="J360" s="52" t="str">
        <f>IF(INDEX('Detail-SR'!$B$8:$B$27,MATCH(I360,'Detail-SR'!$A$8:$A$27,0))="","",IF(INDEX('Detail-SR'!$E$8:$E$27,MATCH(I360,'Detail-SR'!$A$8:$A$27,0))=H360,INDEX('Detail-SR'!$B$8:$B$27,MATCH(I360,'Detail-SR'!$A$8:$A$27,0)),""))</f>
        <v/>
      </c>
      <c r="K360" s="33"/>
      <c r="L360" s="50">
        <f t="shared" si="16"/>
        <v>0</v>
      </c>
      <c r="M360" s="50" t="str">
        <f t="shared" si="17"/>
        <v>D6c</v>
      </c>
    </row>
    <row r="361" spans="1:13" x14ac:dyDescent="0.25">
      <c r="A361" s="50">
        <v>354</v>
      </c>
      <c r="B361" s="50" t="s">
        <v>229</v>
      </c>
      <c r="C361" s="52" t="str">
        <f>IF(H361="","",IF(INDEX('Disrupt-DIH'!$B$8:$B$22,MATCH(B361,'Disrupt-DIH'!$A$8:$A$22,0))="","",INDEX('Disrupt-DIH'!$B$8:$B$22,MATCH(B361,'Disrupt-DIH'!$A$8:$A$22,0))))</f>
        <v/>
      </c>
      <c r="D361" s="64" t="s">
        <v>38</v>
      </c>
      <c r="E361" s="64" t="str">
        <f>IF(INDEX('Disrupt-DIH'!$B$8:$B$22,MATCH($B361,'Disrupt-DIH'!$A$8:$A$22,0))="","",IF(INDEX('Disrupt-DIH'!D$8:D$22,MATCH($B361,'Disrupt-DIH'!$A$8:$A$22,0))="N/A","No","Yes"))</f>
        <v/>
      </c>
      <c r="F361" s="64" t="str">
        <f>IF(INDEX('Disrupt-DIH'!$B$8:$B$22,MATCH($B361,'Disrupt-DIH'!$A$8:$A$22,0))="","",IF(INDEX('Disrupt-DIH'!E$8:E$22,MATCH($B361,'Disrupt-DIH'!$A$8:$A$22,0))="N/A","No","Yes"))</f>
        <v/>
      </c>
      <c r="G361" s="64" t="str">
        <f>IF(INDEX('Disrupt-DIH'!$B$8:$B$22,MATCH($B361,'Disrupt-DIH'!$A$8:$A$22,0))="","",IF(INDEX('Disrupt-DIH'!F$8:F$22,MATCH($B361,'Disrupt-DIH'!$A$8:$A$22,0))="N/A","No","Yes"))</f>
        <v/>
      </c>
      <c r="H361" s="64" t="str">
        <f t="shared" si="15"/>
        <v/>
      </c>
      <c r="I361" s="50">
        <v>14</v>
      </c>
      <c r="J361" s="52" t="str">
        <f>IF(INDEX('Detail-SR'!$B$8:$B$27,MATCH(I361,'Detail-SR'!$A$8:$A$27,0))="","",IF(INDEX('Detail-SR'!$E$8:$E$27,MATCH(I361,'Detail-SR'!$A$8:$A$27,0))=H361,INDEX('Detail-SR'!$B$8:$B$27,MATCH(I361,'Detail-SR'!$A$8:$A$27,0)),""))</f>
        <v/>
      </c>
      <c r="K361" s="33"/>
      <c r="L361" s="50">
        <f t="shared" si="16"/>
        <v>0</v>
      </c>
      <c r="M361" s="50" t="str">
        <f t="shared" si="17"/>
        <v>D6c</v>
      </c>
    </row>
    <row r="362" spans="1:13" x14ac:dyDescent="0.25">
      <c r="A362" s="50">
        <v>355</v>
      </c>
      <c r="B362" s="50" t="s">
        <v>229</v>
      </c>
      <c r="C362" s="52" t="str">
        <f>IF(H362="","",IF(INDEX('Disrupt-DIH'!$B$8:$B$22,MATCH(B362,'Disrupt-DIH'!$A$8:$A$22,0))="","",INDEX('Disrupt-DIH'!$B$8:$B$22,MATCH(B362,'Disrupt-DIH'!$A$8:$A$22,0))))</f>
        <v/>
      </c>
      <c r="D362" s="64" t="s">
        <v>38</v>
      </c>
      <c r="E362" s="64" t="str">
        <f>IF(INDEX('Disrupt-DIH'!$B$8:$B$22,MATCH($B362,'Disrupt-DIH'!$A$8:$A$22,0))="","",IF(INDEX('Disrupt-DIH'!D$8:D$22,MATCH($B362,'Disrupt-DIH'!$A$8:$A$22,0))="N/A","No","Yes"))</f>
        <v/>
      </c>
      <c r="F362" s="64" t="str">
        <f>IF(INDEX('Disrupt-DIH'!$B$8:$B$22,MATCH($B362,'Disrupt-DIH'!$A$8:$A$22,0))="","",IF(INDEX('Disrupt-DIH'!E$8:E$22,MATCH($B362,'Disrupt-DIH'!$A$8:$A$22,0))="N/A","No","Yes"))</f>
        <v/>
      </c>
      <c r="G362" s="64" t="str">
        <f>IF(INDEX('Disrupt-DIH'!$B$8:$B$22,MATCH($B362,'Disrupt-DIH'!$A$8:$A$22,0))="","",IF(INDEX('Disrupt-DIH'!F$8:F$22,MATCH($B362,'Disrupt-DIH'!$A$8:$A$22,0))="N/A","No","Yes"))</f>
        <v/>
      </c>
      <c r="H362" s="64" t="str">
        <f t="shared" si="15"/>
        <v/>
      </c>
      <c r="I362" s="50">
        <v>15</v>
      </c>
      <c r="J362" s="52" t="str">
        <f>IF(INDEX('Detail-SR'!$B$8:$B$27,MATCH(I362,'Detail-SR'!$A$8:$A$27,0))="","",IF(INDEX('Detail-SR'!$E$8:$E$27,MATCH(I362,'Detail-SR'!$A$8:$A$27,0))=H362,INDEX('Detail-SR'!$B$8:$B$27,MATCH(I362,'Detail-SR'!$A$8:$A$27,0)),""))</f>
        <v/>
      </c>
      <c r="K362" s="33"/>
      <c r="L362" s="50">
        <f t="shared" si="16"/>
        <v>0</v>
      </c>
      <c r="M362" s="50" t="str">
        <f t="shared" si="17"/>
        <v>D6c</v>
      </c>
    </row>
    <row r="363" spans="1:13" x14ac:dyDescent="0.25">
      <c r="A363" s="50">
        <v>356</v>
      </c>
      <c r="B363" s="50" t="s">
        <v>229</v>
      </c>
      <c r="C363" s="52" t="str">
        <f>IF(H363="","",IF(INDEX('Disrupt-DIH'!$B$8:$B$22,MATCH(B363,'Disrupt-DIH'!$A$8:$A$22,0))="","",INDEX('Disrupt-DIH'!$B$8:$B$22,MATCH(B363,'Disrupt-DIH'!$A$8:$A$22,0))))</f>
        <v/>
      </c>
      <c r="D363" s="64" t="s">
        <v>38</v>
      </c>
      <c r="E363" s="64" t="str">
        <f>IF(INDEX('Disrupt-DIH'!$B$8:$B$22,MATCH($B363,'Disrupt-DIH'!$A$8:$A$22,0))="","",IF(INDEX('Disrupt-DIH'!D$8:D$22,MATCH($B363,'Disrupt-DIH'!$A$8:$A$22,0))="N/A","No","Yes"))</f>
        <v/>
      </c>
      <c r="F363" s="64" t="str">
        <f>IF(INDEX('Disrupt-DIH'!$B$8:$B$22,MATCH($B363,'Disrupt-DIH'!$A$8:$A$22,0))="","",IF(INDEX('Disrupt-DIH'!E$8:E$22,MATCH($B363,'Disrupt-DIH'!$A$8:$A$22,0))="N/A","No","Yes"))</f>
        <v/>
      </c>
      <c r="G363" s="64" t="str">
        <f>IF(INDEX('Disrupt-DIH'!$B$8:$B$22,MATCH($B363,'Disrupt-DIH'!$A$8:$A$22,0))="","",IF(INDEX('Disrupt-DIH'!F$8:F$22,MATCH($B363,'Disrupt-DIH'!$A$8:$A$22,0))="N/A","No","Yes"))</f>
        <v/>
      </c>
      <c r="H363" s="64" t="str">
        <f t="shared" si="15"/>
        <v/>
      </c>
      <c r="I363" s="50">
        <v>16</v>
      </c>
      <c r="J363" s="52" t="str">
        <f>IF(INDEX('Detail-SR'!$B$8:$B$27,MATCH(I363,'Detail-SR'!$A$8:$A$27,0))="","",IF(INDEX('Detail-SR'!$E$8:$E$27,MATCH(I363,'Detail-SR'!$A$8:$A$27,0))=H363,INDEX('Detail-SR'!$B$8:$B$27,MATCH(I363,'Detail-SR'!$A$8:$A$27,0)),""))</f>
        <v/>
      </c>
      <c r="K363" s="33"/>
      <c r="L363" s="50">
        <f t="shared" si="16"/>
        <v>0</v>
      </c>
      <c r="M363" s="50" t="str">
        <f t="shared" si="17"/>
        <v>D6c</v>
      </c>
    </row>
    <row r="364" spans="1:13" x14ac:dyDescent="0.25">
      <c r="A364" s="50">
        <v>357</v>
      </c>
      <c r="B364" s="50" t="s">
        <v>229</v>
      </c>
      <c r="C364" s="52" t="str">
        <f>IF(H364="","",IF(INDEX('Disrupt-DIH'!$B$8:$B$22,MATCH(B364,'Disrupt-DIH'!$A$8:$A$22,0))="","",INDEX('Disrupt-DIH'!$B$8:$B$22,MATCH(B364,'Disrupt-DIH'!$A$8:$A$22,0))))</f>
        <v/>
      </c>
      <c r="D364" s="64" t="s">
        <v>38</v>
      </c>
      <c r="E364" s="64" t="str">
        <f>IF(INDEX('Disrupt-DIH'!$B$8:$B$22,MATCH($B364,'Disrupt-DIH'!$A$8:$A$22,0))="","",IF(INDEX('Disrupt-DIH'!D$8:D$22,MATCH($B364,'Disrupt-DIH'!$A$8:$A$22,0))="N/A","No","Yes"))</f>
        <v/>
      </c>
      <c r="F364" s="64" t="str">
        <f>IF(INDEX('Disrupt-DIH'!$B$8:$B$22,MATCH($B364,'Disrupt-DIH'!$A$8:$A$22,0))="","",IF(INDEX('Disrupt-DIH'!E$8:E$22,MATCH($B364,'Disrupt-DIH'!$A$8:$A$22,0))="N/A","No","Yes"))</f>
        <v/>
      </c>
      <c r="G364" s="64" t="str">
        <f>IF(INDEX('Disrupt-DIH'!$B$8:$B$22,MATCH($B364,'Disrupt-DIH'!$A$8:$A$22,0))="","",IF(INDEX('Disrupt-DIH'!F$8:F$22,MATCH($B364,'Disrupt-DIH'!$A$8:$A$22,0))="N/A","No","Yes"))</f>
        <v/>
      </c>
      <c r="H364" s="64" t="str">
        <f t="shared" si="15"/>
        <v/>
      </c>
      <c r="I364" s="50">
        <v>17</v>
      </c>
      <c r="J364" s="52" t="str">
        <f>IF(INDEX('Detail-SR'!$B$8:$B$27,MATCH(I364,'Detail-SR'!$A$8:$A$27,0))="","",IF(INDEX('Detail-SR'!$E$8:$E$27,MATCH(I364,'Detail-SR'!$A$8:$A$27,0))=H364,INDEX('Detail-SR'!$B$8:$B$27,MATCH(I364,'Detail-SR'!$A$8:$A$27,0)),""))</f>
        <v/>
      </c>
      <c r="K364" s="33"/>
      <c r="L364" s="50">
        <f t="shared" si="16"/>
        <v>0</v>
      </c>
      <c r="M364" s="50" t="str">
        <f t="shared" si="17"/>
        <v>D6c</v>
      </c>
    </row>
    <row r="365" spans="1:13" x14ac:dyDescent="0.25">
      <c r="A365" s="50">
        <v>358</v>
      </c>
      <c r="B365" s="50" t="s">
        <v>229</v>
      </c>
      <c r="C365" s="52" t="str">
        <f>IF(H365="","",IF(INDEX('Disrupt-DIH'!$B$8:$B$22,MATCH(B365,'Disrupt-DIH'!$A$8:$A$22,0))="","",INDEX('Disrupt-DIH'!$B$8:$B$22,MATCH(B365,'Disrupt-DIH'!$A$8:$A$22,0))))</f>
        <v/>
      </c>
      <c r="D365" s="64" t="s">
        <v>38</v>
      </c>
      <c r="E365" s="64" t="str">
        <f>IF(INDEX('Disrupt-DIH'!$B$8:$B$22,MATCH($B365,'Disrupt-DIH'!$A$8:$A$22,0))="","",IF(INDEX('Disrupt-DIH'!D$8:D$22,MATCH($B365,'Disrupt-DIH'!$A$8:$A$22,0))="N/A","No","Yes"))</f>
        <v/>
      </c>
      <c r="F365" s="64" t="str">
        <f>IF(INDEX('Disrupt-DIH'!$B$8:$B$22,MATCH($B365,'Disrupt-DIH'!$A$8:$A$22,0))="","",IF(INDEX('Disrupt-DIH'!E$8:E$22,MATCH($B365,'Disrupt-DIH'!$A$8:$A$22,0))="N/A","No","Yes"))</f>
        <v/>
      </c>
      <c r="G365" s="64" t="str">
        <f>IF(INDEX('Disrupt-DIH'!$B$8:$B$22,MATCH($B365,'Disrupt-DIH'!$A$8:$A$22,0))="","",IF(INDEX('Disrupt-DIH'!F$8:F$22,MATCH($B365,'Disrupt-DIH'!$A$8:$A$22,0))="N/A","No","Yes"))</f>
        <v/>
      </c>
      <c r="H365" s="64" t="str">
        <f t="shared" si="15"/>
        <v/>
      </c>
      <c r="I365" s="50">
        <v>18</v>
      </c>
      <c r="J365" s="52" t="str">
        <f>IF(INDEX('Detail-SR'!$B$8:$B$27,MATCH(I365,'Detail-SR'!$A$8:$A$27,0))="","",IF(INDEX('Detail-SR'!$E$8:$E$27,MATCH(I365,'Detail-SR'!$A$8:$A$27,0))=H365,INDEX('Detail-SR'!$B$8:$B$27,MATCH(I365,'Detail-SR'!$A$8:$A$27,0)),""))</f>
        <v/>
      </c>
      <c r="K365" s="33"/>
      <c r="L365" s="50">
        <f t="shared" si="16"/>
        <v>0</v>
      </c>
      <c r="M365" s="50" t="str">
        <f t="shared" si="17"/>
        <v>D6c</v>
      </c>
    </row>
    <row r="366" spans="1:13" x14ac:dyDescent="0.25">
      <c r="A366" s="50">
        <v>359</v>
      </c>
      <c r="B366" s="50" t="s">
        <v>229</v>
      </c>
      <c r="C366" s="52" t="str">
        <f>IF(H366="","",IF(INDEX('Disrupt-DIH'!$B$8:$B$22,MATCH(B366,'Disrupt-DIH'!$A$8:$A$22,0))="","",INDEX('Disrupt-DIH'!$B$8:$B$22,MATCH(B366,'Disrupt-DIH'!$A$8:$A$22,0))))</f>
        <v/>
      </c>
      <c r="D366" s="64" t="s">
        <v>38</v>
      </c>
      <c r="E366" s="64" t="str">
        <f>IF(INDEX('Disrupt-DIH'!$B$8:$B$22,MATCH($B366,'Disrupt-DIH'!$A$8:$A$22,0))="","",IF(INDEX('Disrupt-DIH'!D$8:D$22,MATCH($B366,'Disrupt-DIH'!$A$8:$A$22,0))="N/A","No","Yes"))</f>
        <v/>
      </c>
      <c r="F366" s="64" t="str">
        <f>IF(INDEX('Disrupt-DIH'!$B$8:$B$22,MATCH($B366,'Disrupt-DIH'!$A$8:$A$22,0))="","",IF(INDEX('Disrupt-DIH'!E$8:E$22,MATCH($B366,'Disrupt-DIH'!$A$8:$A$22,0))="N/A","No","Yes"))</f>
        <v/>
      </c>
      <c r="G366" s="64" t="str">
        <f>IF(INDEX('Disrupt-DIH'!$B$8:$B$22,MATCH($B366,'Disrupt-DIH'!$A$8:$A$22,0))="","",IF(INDEX('Disrupt-DIH'!F$8:F$22,MATCH($B366,'Disrupt-DIH'!$A$8:$A$22,0))="N/A","No","Yes"))</f>
        <v/>
      </c>
      <c r="H366" s="64" t="str">
        <f t="shared" si="15"/>
        <v/>
      </c>
      <c r="I366" s="50">
        <v>19</v>
      </c>
      <c r="J366" s="52" t="str">
        <f>IF(INDEX('Detail-SR'!$B$8:$B$27,MATCH(I366,'Detail-SR'!$A$8:$A$27,0))="","",IF(INDEX('Detail-SR'!$E$8:$E$27,MATCH(I366,'Detail-SR'!$A$8:$A$27,0))=H366,INDEX('Detail-SR'!$B$8:$B$27,MATCH(I366,'Detail-SR'!$A$8:$A$27,0)),""))</f>
        <v/>
      </c>
      <c r="K366" s="33"/>
      <c r="L366" s="50">
        <f t="shared" si="16"/>
        <v>0</v>
      </c>
      <c r="M366" s="50" t="str">
        <f t="shared" si="17"/>
        <v>D6c</v>
      </c>
    </row>
    <row r="367" spans="1:13" x14ac:dyDescent="0.25">
      <c r="A367" s="50">
        <v>360</v>
      </c>
      <c r="B367" s="50" t="s">
        <v>229</v>
      </c>
      <c r="C367" s="52" t="str">
        <f>IF(H367="","",IF(INDEX('Disrupt-DIH'!$B$8:$B$22,MATCH(B367,'Disrupt-DIH'!$A$8:$A$22,0))="","",INDEX('Disrupt-DIH'!$B$8:$B$22,MATCH(B367,'Disrupt-DIH'!$A$8:$A$22,0))))</f>
        <v/>
      </c>
      <c r="D367" s="64" t="s">
        <v>38</v>
      </c>
      <c r="E367" s="64" t="str">
        <f>IF(INDEX('Disrupt-DIH'!$B$8:$B$22,MATCH($B367,'Disrupt-DIH'!$A$8:$A$22,0))="","",IF(INDEX('Disrupt-DIH'!D$8:D$22,MATCH($B367,'Disrupt-DIH'!$A$8:$A$22,0))="N/A","No","Yes"))</f>
        <v/>
      </c>
      <c r="F367" s="64" t="str">
        <f>IF(INDEX('Disrupt-DIH'!$B$8:$B$22,MATCH($B367,'Disrupt-DIH'!$A$8:$A$22,0))="","",IF(INDEX('Disrupt-DIH'!E$8:E$22,MATCH($B367,'Disrupt-DIH'!$A$8:$A$22,0))="N/A","No","Yes"))</f>
        <v/>
      </c>
      <c r="G367" s="64" t="str">
        <f>IF(INDEX('Disrupt-DIH'!$B$8:$B$22,MATCH($B367,'Disrupt-DIH'!$A$8:$A$22,0))="","",IF(INDEX('Disrupt-DIH'!F$8:F$22,MATCH($B367,'Disrupt-DIH'!$A$8:$A$22,0))="N/A","No","Yes"))</f>
        <v/>
      </c>
      <c r="H367" s="64" t="str">
        <f t="shared" si="15"/>
        <v/>
      </c>
      <c r="I367" s="50">
        <v>20</v>
      </c>
      <c r="J367" s="52" t="str">
        <f>IF(INDEX('Detail-SR'!$B$8:$B$27,MATCH(I367,'Detail-SR'!$A$8:$A$27,0))="","",IF(INDEX('Detail-SR'!$E$8:$E$27,MATCH(I367,'Detail-SR'!$A$8:$A$27,0))=H367,INDEX('Detail-SR'!$B$8:$B$27,MATCH(I367,'Detail-SR'!$A$8:$A$27,0)),""))</f>
        <v/>
      </c>
      <c r="K367" s="33"/>
      <c r="L367" s="50">
        <f t="shared" si="16"/>
        <v>0</v>
      </c>
      <c r="M367" s="50" t="str">
        <f t="shared" si="17"/>
        <v>D6c</v>
      </c>
    </row>
    <row r="368" spans="1:13" x14ac:dyDescent="0.25">
      <c r="A368" s="50">
        <v>361</v>
      </c>
      <c r="B368" s="50" t="s">
        <v>230</v>
      </c>
      <c r="C368" s="52" t="str">
        <f>IF(H368="","",IF(INDEX('Disrupt-DIH'!$B$8:$B$22,MATCH(B368,'Disrupt-DIH'!$A$8:$A$22,0))="","",INDEX('Disrupt-DIH'!$B$8:$B$22,MATCH(B368,'Disrupt-DIH'!$A$8:$A$22,0))))</f>
        <v/>
      </c>
      <c r="D368" s="64" t="s">
        <v>37</v>
      </c>
      <c r="E368" s="64" t="str">
        <f>IF(INDEX('Disrupt-DIH'!$B$8:$B$22,MATCH($B368,'Disrupt-DIH'!$A$8:$A$22,0))="","",IF(INDEX('Disrupt-DIH'!D$8:D$22,MATCH($B368,'Disrupt-DIH'!$A$8:$A$22,0))="N/A","No","Yes"))</f>
        <v/>
      </c>
      <c r="F368" s="64" t="str">
        <f>IF(INDEX('Disrupt-DIH'!$B$8:$B$22,MATCH($B368,'Disrupt-DIH'!$A$8:$A$22,0))="","",IF(INDEX('Disrupt-DIH'!E$8:E$22,MATCH($B368,'Disrupt-DIH'!$A$8:$A$22,0))="N/A","No","Yes"))</f>
        <v/>
      </c>
      <c r="G368" s="64" t="str">
        <f>IF(INDEX('Disrupt-DIH'!$B$8:$B$22,MATCH($B368,'Disrupt-DIH'!$A$8:$A$22,0))="","",IF(INDEX('Disrupt-DIH'!F$8:F$22,MATCH($B368,'Disrupt-DIH'!$A$8:$A$22,0))="N/A","No","Yes"))</f>
        <v/>
      </c>
      <c r="H368" s="64" t="str">
        <f t="shared" si="15"/>
        <v/>
      </c>
      <c r="I368" s="50">
        <v>1</v>
      </c>
      <c r="J368" s="52" t="str">
        <f>IF(INDEX('Detail-SR'!$B$8:$B$27,MATCH(I368,'Detail-SR'!$A$8:$A$27,0))="","",IF(INDEX('Detail-SR'!$E$8:$E$27,MATCH(I368,'Detail-SR'!$A$8:$A$27,0))=H368,INDEX('Detail-SR'!$B$8:$B$27,MATCH(I368,'Detail-SR'!$A$8:$A$27,0)),""))</f>
        <v/>
      </c>
      <c r="K368" s="33"/>
      <c r="L368" s="50">
        <f t="shared" si="16"/>
        <v>0</v>
      </c>
      <c r="M368" s="50" t="str">
        <f t="shared" si="17"/>
        <v>D7a</v>
      </c>
    </row>
    <row r="369" spans="1:13" x14ac:dyDescent="0.25">
      <c r="A369" s="50">
        <v>362</v>
      </c>
      <c r="B369" s="50" t="s">
        <v>230</v>
      </c>
      <c r="C369" s="52" t="str">
        <f>IF(H369="","",IF(INDEX('Disrupt-DIH'!$B$8:$B$22,MATCH(B369,'Disrupt-DIH'!$A$8:$A$22,0))="","",INDEX('Disrupt-DIH'!$B$8:$B$22,MATCH(B369,'Disrupt-DIH'!$A$8:$A$22,0))))</f>
        <v/>
      </c>
      <c r="D369" s="64" t="s">
        <v>37</v>
      </c>
      <c r="E369" s="64" t="str">
        <f>IF(INDEX('Disrupt-DIH'!$B$8:$B$22,MATCH($B369,'Disrupt-DIH'!$A$8:$A$22,0))="","",IF(INDEX('Disrupt-DIH'!D$8:D$22,MATCH($B369,'Disrupt-DIH'!$A$8:$A$22,0))="N/A","No","Yes"))</f>
        <v/>
      </c>
      <c r="F369" s="64" t="str">
        <f>IF(INDEX('Disrupt-DIH'!$B$8:$B$22,MATCH($B369,'Disrupt-DIH'!$A$8:$A$22,0))="","",IF(INDEX('Disrupt-DIH'!E$8:E$22,MATCH($B369,'Disrupt-DIH'!$A$8:$A$22,0))="N/A","No","Yes"))</f>
        <v/>
      </c>
      <c r="G369" s="64" t="str">
        <f>IF(INDEX('Disrupt-DIH'!$B$8:$B$22,MATCH($B369,'Disrupt-DIH'!$A$8:$A$22,0))="","",IF(INDEX('Disrupt-DIH'!F$8:F$22,MATCH($B369,'Disrupt-DIH'!$A$8:$A$22,0))="N/A","No","Yes"))</f>
        <v/>
      </c>
      <c r="H369" s="64" t="str">
        <f t="shared" si="15"/>
        <v/>
      </c>
      <c r="I369" s="50">
        <v>2</v>
      </c>
      <c r="J369" s="52" t="str">
        <f>IF(INDEX('Detail-SR'!$B$8:$B$27,MATCH(I369,'Detail-SR'!$A$8:$A$27,0))="","",IF(INDEX('Detail-SR'!$E$8:$E$27,MATCH(I369,'Detail-SR'!$A$8:$A$27,0))=H369,INDEX('Detail-SR'!$B$8:$B$27,MATCH(I369,'Detail-SR'!$A$8:$A$27,0)),""))</f>
        <v/>
      </c>
      <c r="K369" s="33"/>
      <c r="L369" s="50">
        <f t="shared" si="16"/>
        <v>0</v>
      </c>
      <c r="M369" s="50" t="str">
        <f t="shared" si="17"/>
        <v>D7a</v>
      </c>
    </row>
    <row r="370" spans="1:13" x14ac:dyDescent="0.25">
      <c r="A370" s="50">
        <v>363</v>
      </c>
      <c r="B370" s="50" t="s">
        <v>230</v>
      </c>
      <c r="C370" s="52" t="str">
        <f>IF(H370="","",IF(INDEX('Disrupt-DIH'!$B$8:$B$22,MATCH(B370,'Disrupt-DIH'!$A$8:$A$22,0))="","",INDEX('Disrupt-DIH'!$B$8:$B$22,MATCH(B370,'Disrupt-DIH'!$A$8:$A$22,0))))</f>
        <v/>
      </c>
      <c r="D370" s="64" t="s">
        <v>37</v>
      </c>
      <c r="E370" s="64" t="str">
        <f>IF(INDEX('Disrupt-DIH'!$B$8:$B$22,MATCH($B370,'Disrupt-DIH'!$A$8:$A$22,0))="","",IF(INDEX('Disrupt-DIH'!D$8:D$22,MATCH($B370,'Disrupt-DIH'!$A$8:$A$22,0))="N/A","No","Yes"))</f>
        <v/>
      </c>
      <c r="F370" s="64" t="str">
        <f>IF(INDEX('Disrupt-DIH'!$B$8:$B$22,MATCH($B370,'Disrupt-DIH'!$A$8:$A$22,0))="","",IF(INDEX('Disrupt-DIH'!E$8:E$22,MATCH($B370,'Disrupt-DIH'!$A$8:$A$22,0))="N/A","No","Yes"))</f>
        <v/>
      </c>
      <c r="G370" s="64" t="str">
        <f>IF(INDEX('Disrupt-DIH'!$B$8:$B$22,MATCH($B370,'Disrupt-DIH'!$A$8:$A$22,0))="","",IF(INDEX('Disrupt-DIH'!F$8:F$22,MATCH($B370,'Disrupt-DIH'!$A$8:$A$22,0))="N/A","No","Yes"))</f>
        <v/>
      </c>
      <c r="H370" s="64" t="str">
        <f t="shared" si="15"/>
        <v/>
      </c>
      <c r="I370" s="50">
        <v>3</v>
      </c>
      <c r="J370" s="52" t="str">
        <f>IF(INDEX('Detail-SR'!$B$8:$B$27,MATCH(I370,'Detail-SR'!$A$8:$A$27,0))="","",IF(INDEX('Detail-SR'!$E$8:$E$27,MATCH(I370,'Detail-SR'!$A$8:$A$27,0))=H370,INDEX('Detail-SR'!$B$8:$B$27,MATCH(I370,'Detail-SR'!$A$8:$A$27,0)),""))</f>
        <v/>
      </c>
      <c r="K370" s="33"/>
      <c r="L370" s="50">
        <f t="shared" si="16"/>
        <v>0</v>
      </c>
      <c r="M370" s="50" t="str">
        <f t="shared" si="17"/>
        <v>D7a</v>
      </c>
    </row>
    <row r="371" spans="1:13" x14ac:dyDescent="0.25">
      <c r="A371" s="50">
        <v>364</v>
      </c>
      <c r="B371" s="50" t="s">
        <v>230</v>
      </c>
      <c r="C371" s="52" t="str">
        <f>IF(H371="","",IF(INDEX('Disrupt-DIH'!$B$8:$B$22,MATCH(B371,'Disrupt-DIH'!$A$8:$A$22,0))="","",INDEX('Disrupt-DIH'!$B$8:$B$22,MATCH(B371,'Disrupt-DIH'!$A$8:$A$22,0))))</f>
        <v/>
      </c>
      <c r="D371" s="64" t="s">
        <v>37</v>
      </c>
      <c r="E371" s="64" t="str">
        <f>IF(INDEX('Disrupt-DIH'!$B$8:$B$22,MATCH($B371,'Disrupt-DIH'!$A$8:$A$22,0))="","",IF(INDEX('Disrupt-DIH'!D$8:D$22,MATCH($B371,'Disrupt-DIH'!$A$8:$A$22,0))="N/A","No","Yes"))</f>
        <v/>
      </c>
      <c r="F371" s="64" t="str">
        <f>IF(INDEX('Disrupt-DIH'!$B$8:$B$22,MATCH($B371,'Disrupt-DIH'!$A$8:$A$22,0))="","",IF(INDEX('Disrupt-DIH'!E$8:E$22,MATCH($B371,'Disrupt-DIH'!$A$8:$A$22,0))="N/A","No","Yes"))</f>
        <v/>
      </c>
      <c r="G371" s="64" t="str">
        <f>IF(INDEX('Disrupt-DIH'!$B$8:$B$22,MATCH($B371,'Disrupt-DIH'!$A$8:$A$22,0))="","",IF(INDEX('Disrupt-DIH'!F$8:F$22,MATCH($B371,'Disrupt-DIH'!$A$8:$A$22,0))="N/A","No","Yes"))</f>
        <v/>
      </c>
      <c r="H371" s="64" t="str">
        <f t="shared" si="15"/>
        <v/>
      </c>
      <c r="I371" s="50">
        <v>4</v>
      </c>
      <c r="J371" s="52" t="str">
        <f>IF(INDEX('Detail-SR'!$B$8:$B$27,MATCH(I371,'Detail-SR'!$A$8:$A$27,0))="","",IF(INDEX('Detail-SR'!$E$8:$E$27,MATCH(I371,'Detail-SR'!$A$8:$A$27,0))=H371,INDEX('Detail-SR'!$B$8:$B$27,MATCH(I371,'Detail-SR'!$A$8:$A$27,0)),""))</f>
        <v/>
      </c>
      <c r="K371" s="33"/>
      <c r="L371" s="50">
        <f t="shared" si="16"/>
        <v>0</v>
      </c>
      <c r="M371" s="50" t="str">
        <f t="shared" si="17"/>
        <v>D7a</v>
      </c>
    </row>
    <row r="372" spans="1:13" x14ac:dyDescent="0.25">
      <c r="A372" s="50">
        <v>365</v>
      </c>
      <c r="B372" s="50" t="s">
        <v>230</v>
      </c>
      <c r="C372" s="52" t="str">
        <f>IF(H372="","",IF(INDEX('Disrupt-DIH'!$B$8:$B$22,MATCH(B372,'Disrupt-DIH'!$A$8:$A$22,0))="","",INDEX('Disrupt-DIH'!$B$8:$B$22,MATCH(B372,'Disrupt-DIH'!$A$8:$A$22,0))))</f>
        <v/>
      </c>
      <c r="D372" s="64" t="s">
        <v>37</v>
      </c>
      <c r="E372" s="64" t="str">
        <f>IF(INDEX('Disrupt-DIH'!$B$8:$B$22,MATCH($B372,'Disrupt-DIH'!$A$8:$A$22,0))="","",IF(INDEX('Disrupt-DIH'!D$8:D$22,MATCH($B372,'Disrupt-DIH'!$A$8:$A$22,0))="N/A","No","Yes"))</f>
        <v/>
      </c>
      <c r="F372" s="64" t="str">
        <f>IF(INDEX('Disrupt-DIH'!$B$8:$B$22,MATCH($B372,'Disrupt-DIH'!$A$8:$A$22,0))="","",IF(INDEX('Disrupt-DIH'!E$8:E$22,MATCH($B372,'Disrupt-DIH'!$A$8:$A$22,0))="N/A","No","Yes"))</f>
        <v/>
      </c>
      <c r="G372" s="64" t="str">
        <f>IF(INDEX('Disrupt-DIH'!$B$8:$B$22,MATCH($B372,'Disrupt-DIH'!$A$8:$A$22,0))="","",IF(INDEX('Disrupt-DIH'!F$8:F$22,MATCH($B372,'Disrupt-DIH'!$A$8:$A$22,0))="N/A","No","Yes"))</f>
        <v/>
      </c>
      <c r="H372" s="64" t="str">
        <f t="shared" si="15"/>
        <v/>
      </c>
      <c r="I372" s="50">
        <v>5</v>
      </c>
      <c r="J372" s="52" t="str">
        <f>IF(INDEX('Detail-SR'!$B$8:$B$27,MATCH(I372,'Detail-SR'!$A$8:$A$27,0))="","",IF(INDEX('Detail-SR'!$E$8:$E$27,MATCH(I372,'Detail-SR'!$A$8:$A$27,0))=H372,INDEX('Detail-SR'!$B$8:$B$27,MATCH(I372,'Detail-SR'!$A$8:$A$27,0)),""))</f>
        <v/>
      </c>
      <c r="K372" s="33"/>
      <c r="L372" s="50">
        <f t="shared" si="16"/>
        <v>0</v>
      </c>
      <c r="M372" s="50" t="str">
        <f t="shared" si="17"/>
        <v>D7a</v>
      </c>
    </row>
    <row r="373" spans="1:13" x14ac:dyDescent="0.25">
      <c r="A373" s="50">
        <v>366</v>
      </c>
      <c r="B373" s="50" t="s">
        <v>230</v>
      </c>
      <c r="C373" s="52" t="str">
        <f>IF(H373="","",IF(INDEX('Disrupt-DIH'!$B$8:$B$22,MATCH(B373,'Disrupt-DIH'!$A$8:$A$22,0))="","",INDEX('Disrupt-DIH'!$B$8:$B$22,MATCH(B373,'Disrupt-DIH'!$A$8:$A$22,0))))</f>
        <v/>
      </c>
      <c r="D373" s="64" t="s">
        <v>37</v>
      </c>
      <c r="E373" s="64" t="str">
        <f>IF(INDEX('Disrupt-DIH'!$B$8:$B$22,MATCH($B373,'Disrupt-DIH'!$A$8:$A$22,0))="","",IF(INDEX('Disrupt-DIH'!D$8:D$22,MATCH($B373,'Disrupt-DIH'!$A$8:$A$22,0))="N/A","No","Yes"))</f>
        <v/>
      </c>
      <c r="F373" s="64" t="str">
        <f>IF(INDEX('Disrupt-DIH'!$B$8:$B$22,MATCH($B373,'Disrupt-DIH'!$A$8:$A$22,0))="","",IF(INDEX('Disrupt-DIH'!E$8:E$22,MATCH($B373,'Disrupt-DIH'!$A$8:$A$22,0))="N/A","No","Yes"))</f>
        <v/>
      </c>
      <c r="G373" s="64" t="str">
        <f>IF(INDEX('Disrupt-DIH'!$B$8:$B$22,MATCH($B373,'Disrupt-DIH'!$A$8:$A$22,0))="","",IF(INDEX('Disrupt-DIH'!F$8:F$22,MATCH($B373,'Disrupt-DIH'!$A$8:$A$22,0))="N/A","No","Yes"))</f>
        <v/>
      </c>
      <c r="H373" s="64" t="str">
        <f t="shared" si="15"/>
        <v/>
      </c>
      <c r="I373" s="50">
        <v>6</v>
      </c>
      <c r="J373" s="52" t="str">
        <f>IF(INDEX('Detail-SR'!$B$8:$B$27,MATCH(I373,'Detail-SR'!$A$8:$A$27,0))="","",IF(INDEX('Detail-SR'!$E$8:$E$27,MATCH(I373,'Detail-SR'!$A$8:$A$27,0))=H373,INDEX('Detail-SR'!$B$8:$B$27,MATCH(I373,'Detail-SR'!$A$8:$A$27,0)),""))</f>
        <v/>
      </c>
      <c r="K373" s="33"/>
      <c r="L373" s="50">
        <f t="shared" si="16"/>
        <v>0</v>
      </c>
      <c r="M373" s="50" t="str">
        <f t="shared" si="17"/>
        <v>D7a</v>
      </c>
    </row>
    <row r="374" spans="1:13" x14ac:dyDescent="0.25">
      <c r="A374" s="50">
        <v>367</v>
      </c>
      <c r="B374" s="50" t="s">
        <v>230</v>
      </c>
      <c r="C374" s="52" t="str">
        <f>IF(H374="","",IF(INDEX('Disrupt-DIH'!$B$8:$B$22,MATCH(B374,'Disrupt-DIH'!$A$8:$A$22,0))="","",INDEX('Disrupt-DIH'!$B$8:$B$22,MATCH(B374,'Disrupt-DIH'!$A$8:$A$22,0))))</f>
        <v/>
      </c>
      <c r="D374" s="64" t="s">
        <v>37</v>
      </c>
      <c r="E374" s="64" t="str">
        <f>IF(INDEX('Disrupt-DIH'!$B$8:$B$22,MATCH($B374,'Disrupt-DIH'!$A$8:$A$22,0))="","",IF(INDEX('Disrupt-DIH'!D$8:D$22,MATCH($B374,'Disrupt-DIH'!$A$8:$A$22,0))="N/A","No","Yes"))</f>
        <v/>
      </c>
      <c r="F374" s="64" t="str">
        <f>IF(INDEX('Disrupt-DIH'!$B$8:$B$22,MATCH($B374,'Disrupt-DIH'!$A$8:$A$22,0))="","",IF(INDEX('Disrupt-DIH'!E$8:E$22,MATCH($B374,'Disrupt-DIH'!$A$8:$A$22,0))="N/A","No","Yes"))</f>
        <v/>
      </c>
      <c r="G374" s="64" t="str">
        <f>IF(INDEX('Disrupt-DIH'!$B$8:$B$22,MATCH($B374,'Disrupt-DIH'!$A$8:$A$22,0))="","",IF(INDEX('Disrupt-DIH'!F$8:F$22,MATCH($B374,'Disrupt-DIH'!$A$8:$A$22,0))="N/A","No","Yes"))</f>
        <v/>
      </c>
      <c r="H374" s="64" t="str">
        <f t="shared" si="15"/>
        <v/>
      </c>
      <c r="I374" s="50">
        <v>7</v>
      </c>
      <c r="J374" s="52" t="str">
        <f>IF(INDEX('Detail-SR'!$B$8:$B$27,MATCH(I374,'Detail-SR'!$A$8:$A$27,0))="","",IF(INDEX('Detail-SR'!$E$8:$E$27,MATCH(I374,'Detail-SR'!$A$8:$A$27,0))=H374,INDEX('Detail-SR'!$B$8:$B$27,MATCH(I374,'Detail-SR'!$A$8:$A$27,0)),""))</f>
        <v/>
      </c>
      <c r="K374" s="33"/>
      <c r="L374" s="50">
        <f t="shared" si="16"/>
        <v>0</v>
      </c>
      <c r="M374" s="50" t="str">
        <f t="shared" si="17"/>
        <v>D7a</v>
      </c>
    </row>
    <row r="375" spans="1:13" x14ac:dyDescent="0.25">
      <c r="A375" s="50">
        <v>368</v>
      </c>
      <c r="B375" s="50" t="s">
        <v>230</v>
      </c>
      <c r="C375" s="52" t="str">
        <f>IF(H375="","",IF(INDEX('Disrupt-DIH'!$B$8:$B$22,MATCH(B375,'Disrupt-DIH'!$A$8:$A$22,0))="","",INDEX('Disrupt-DIH'!$B$8:$B$22,MATCH(B375,'Disrupt-DIH'!$A$8:$A$22,0))))</f>
        <v/>
      </c>
      <c r="D375" s="64" t="s">
        <v>37</v>
      </c>
      <c r="E375" s="64" t="str">
        <f>IF(INDEX('Disrupt-DIH'!$B$8:$B$22,MATCH($B375,'Disrupt-DIH'!$A$8:$A$22,0))="","",IF(INDEX('Disrupt-DIH'!D$8:D$22,MATCH($B375,'Disrupt-DIH'!$A$8:$A$22,0))="N/A","No","Yes"))</f>
        <v/>
      </c>
      <c r="F375" s="64" t="str">
        <f>IF(INDEX('Disrupt-DIH'!$B$8:$B$22,MATCH($B375,'Disrupt-DIH'!$A$8:$A$22,0))="","",IF(INDEX('Disrupt-DIH'!E$8:E$22,MATCH($B375,'Disrupt-DIH'!$A$8:$A$22,0))="N/A","No","Yes"))</f>
        <v/>
      </c>
      <c r="G375" s="64" t="str">
        <f>IF(INDEX('Disrupt-DIH'!$B$8:$B$22,MATCH($B375,'Disrupt-DIH'!$A$8:$A$22,0))="","",IF(INDEX('Disrupt-DIH'!F$8:F$22,MATCH($B375,'Disrupt-DIH'!$A$8:$A$22,0))="N/A","No","Yes"))</f>
        <v/>
      </c>
      <c r="H375" s="64" t="str">
        <f t="shared" si="15"/>
        <v/>
      </c>
      <c r="I375" s="50">
        <v>8</v>
      </c>
      <c r="J375" s="52" t="str">
        <f>IF(INDEX('Detail-SR'!$B$8:$B$27,MATCH(I375,'Detail-SR'!$A$8:$A$27,0))="","",IF(INDEX('Detail-SR'!$E$8:$E$27,MATCH(I375,'Detail-SR'!$A$8:$A$27,0))=H375,INDEX('Detail-SR'!$B$8:$B$27,MATCH(I375,'Detail-SR'!$A$8:$A$27,0)),""))</f>
        <v/>
      </c>
      <c r="K375" s="33"/>
      <c r="L375" s="50">
        <f t="shared" si="16"/>
        <v>0</v>
      </c>
      <c r="M375" s="50" t="str">
        <f t="shared" si="17"/>
        <v>D7a</v>
      </c>
    </row>
    <row r="376" spans="1:13" x14ac:dyDescent="0.25">
      <c r="A376" s="50">
        <v>369</v>
      </c>
      <c r="B376" s="50" t="s">
        <v>230</v>
      </c>
      <c r="C376" s="52" t="str">
        <f>IF(H376="","",IF(INDEX('Disrupt-DIH'!$B$8:$B$22,MATCH(B376,'Disrupt-DIH'!$A$8:$A$22,0))="","",INDEX('Disrupt-DIH'!$B$8:$B$22,MATCH(B376,'Disrupt-DIH'!$A$8:$A$22,0))))</f>
        <v/>
      </c>
      <c r="D376" s="64" t="s">
        <v>37</v>
      </c>
      <c r="E376" s="64" t="str">
        <f>IF(INDEX('Disrupt-DIH'!$B$8:$B$22,MATCH($B376,'Disrupt-DIH'!$A$8:$A$22,0))="","",IF(INDEX('Disrupt-DIH'!D$8:D$22,MATCH($B376,'Disrupt-DIH'!$A$8:$A$22,0))="N/A","No","Yes"))</f>
        <v/>
      </c>
      <c r="F376" s="64" t="str">
        <f>IF(INDEX('Disrupt-DIH'!$B$8:$B$22,MATCH($B376,'Disrupt-DIH'!$A$8:$A$22,0))="","",IF(INDEX('Disrupt-DIH'!E$8:E$22,MATCH($B376,'Disrupt-DIH'!$A$8:$A$22,0))="N/A","No","Yes"))</f>
        <v/>
      </c>
      <c r="G376" s="64" t="str">
        <f>IF(INDEX('Disrupt-DIH'!$B$8:$B$22,MATCH($B376,'Disrupt-DIH'!$A$8:$A$22,0))="","",IF(INDEX('Disrupt-DIH'!F$8:F$22,MATCH($B376,'Disrupt-DIH'!$A$8:$A$22,0))="N/A","No","Yes"))</f>
        <v/>
      </c>
      <c r="H376" s="64" t="str">
        <f t="shared" si="15"/>
        <v/>
      </c>
      <c r="I376" s="50">
        <v>9</v>
      </c>
      <c r="J376" s="52" t="str">
        <f>IF(INDEX('Detail-SR'!$B$8:$B$27,MATCH(I376,'Detail-SR'!$A$8:$A$27,0))="","",IF(INDEX('Detail-SR'!$E$8:$E$27,MATCH(I376,'Detail-SR'!$A$8:$A$27,0))=H376,INDEX('Detail-SR'!$B$8:$B$27,MATCH(I376,'Detail-SR'!$A$8:$A$27,0)),""))</f>
        <v/>
      </c>
      <c r="K376" s="33"/>
      <c r="L376" s="50">
        <f t="shared" si="16"/>
        <v>0</v>
      </c>
      <c r="M376" s="50" t="str">
        <f t="shared" si="17"/>
        <v>D7a</v>
      </c>
    </row>
    <row r="377" spans="1:13" x14ac:dyDescent="0.25">
      <c r="A377" s="50">
        <v>370</v>
      </c>
      <c r="B377" s="50" t="s">
        <v>230</v>
      </c>
      <c r="C377" s="52" t="str">
        <f>IF(H377="","",IF(INDEX('Disrupt-DIH'!$B$8:$B$22,MATCH(B377,'Disrupt-DIH'!$A$8:$A$22,0))="","",INDEX('Disrupt-DIH'!$B$8:$B$22,MATCH(B377,'Disrupt-DIH'!$A$8:$A$22,0))))</f>
        <v/>
      </c>
      <c r="D377" s="64" t="s">
        <v>37</v>
      </c>
      <c r="E377" s="64" t="str">
        <f>IF(INDEX('Disrupt-DIH'!$B$8:$B$22,MATCH($B377,'Disrupt-DIH'!$A$8:$A$22,0))="","",IF(INDEX('Disrupt-DIH'!D$8:D$22,MATCH($B377,'Disrupt-DIH'!$A$8:$A$22,0))="N/A","No","Yes"))</f>
        <v/>
      </c>
      <c r="F377" s="64" t="str">
        <f>IF(INDEX('Disrupt-DIH'!$B$8:$B$22,MATCH($B377,'Disrupt-DIH'!$A$8:$A$22,0))="","",IF(INDEX('Disrupt-DIH'!E$8:E$22,MATCH($B377,'Disrupt-DIH'!$A$8:$A$22,0))="N/A","No","Yes"))</f>
        <v/>
      </c>
      <c r="G377" s="64" t="str">
        <f>IF(INDEX('Disrupt-DIH'!$B$8:$B$22,MATCH($B377,'Disrupt-DIH'!$A$8:$A$22,0))="","",IF(INDEX('Disrupt-DIH'!F$8:F$22,MATCH($B377,'Disrupt-DIH'!$A$8:$A$22,0))="N/A","No","Yes"))</f>
        <v/>
      </c>
      <c r="H377" s="64" t="str">
        <f t="shared" si="15"/>
        <v/>
      </c>
      <c r="I377" s="50">
        <v>10</v>
      </c>
      <c r="J377" s="52" t="str">
        <f>IF(INDEX('Detail-SR'!$B$8:$B$27,MATCH(I377,'Detail-SR'!$A$8:$A$27,0))="","",IF(INDEX('Detail-SR'!$E$8:$E$27,MATCH(I377,'Detail-SR'!$A$8:$A$27,0))=H377,INDEX('Detail-SR'!$B$8:$B$27,MATCH(I377,'Detail-SR'!$A$8:$A$27,0)),""))</f>
        <v/>
      </c>
      <c r="K377" s="33"/>
      <c r="L377" s="50">
        <f t="shared" si="16"/>
        <v>0</v>
      </c>
      <c r="M377" s="50" t="str">
        <f t="shared" si="17"/>
        <v>D7a</v>
      </c>
    </row>
    <row r="378" spans="1:13" x14ac:dyDescent="0.25">
      <c r="A378" s="50">
        <v>371</v>
      </c>
      <c r="B378" s="50" t="s">
        <v>230</v>
      </c>
      <c r="C378" s="52" t="str">
        <f>IF(H378="","",IF(INDEX('Disrupt-DIH'!$B$8:$B$22,MATCH(B378,'Disrupt-DIH'!$A$8:$A$22,0))="","",INDEX('Disrupt-DIH'!$B$8:$B$22,MATCH(B378,'Disrupt-DIH'!$A$8:$A$22,0))))</f>
        <v/>
      </c>
      <c r="D378" s="64" t="s">
        <v>37</v>
      </c>
      <c r="E378" s="64" t="str">
        <f>IF(INDEX('Disrupt-DIH'!$B$8:$B$22,MATCH($B378,'Disrupt-DIH'!$A$8:$A$22,0))="","",IF(INDEX('Disrupt-DIH'!D$8:D$22,MATCH($B378,'Disrupt-DIH'!$A$8:$A$22,0))="N/A","No","Yes"))</f>
        <v/>
      </c>
      <c r="F378" s="64" t="str">
        <f>IF(INDEX('Disrupt-DIH'!$B$8:$B$22,MATCH($B378,'Disrupt-DIH'!$A$8:$A$22,0))="","",IF(INDEX('Disrupt-DIH'!E$8:E$22,MATCH($B378,'Disrupt-DIH'!$A$8:$A$22,0))="N/A","No","Yes"))</f>
        <v/>
      </c>
      <c r="G378" s="64" t="str">
        <f>IF(INDEX('Disrupt-DIH'!$B$8:$B$22,MATCH($B378,'Disrupt-DIH'!$A$8:$A$22,0))="","",IF(INDEX('Disrupt-DIH'!F$8:F$22,MATCH($B378,'Disrupt-DIH'!$A$8:$A$22,0))="N/A","No","Yes"))</f>
        <v/>
      </c>
      <c r="H378" s="64" t="str">
        <f t="shared" si="15"/>
        <v/>
      </c>
      <c r="I378" s="50">
        <v>11</v>
      </c>
      <c r="J378" s="52" t="str">
        <f>IF(INDEX('Detail-SR'!$B$8:$B$27,MATCH(I378,'Detail-SR'!$A$8:$A$27,0))="","",IF(INDEX('Detail-SR'!$E$8:$E$27,MATCH(I378,'Detail-SR'!$A$8:$A$27,0))=H378,INDEX('Detail-SR'!$B$8:$B$27,MATCH(I378,'Detail-SR'!$A$8:$A$27,0)),""))</f>
        <v/>
      </c>
      <c r="K378" s="33"/>
      <c r="L378" s="50">
        <f t="shared" si="16"/>
        <v>0</v>
      </c>
      <c r="M378" s="50" t="str">
        <f t="shared" si="17"/>
        <v>D7a</v>
      </c>
    </row>
    <row r="379" spans="1:13" x14ac:dyDescent="0.25">
      <c r="A379" s="50">
        <v>372</v>
      </c>
      <c r="B379" s="50" t="s">
        <v>230</v>
      </c>
      <c r="C379" s="52" t="str">
        <f>IF(H379="","",IF(INDEX('Disrupt-DIH'!$B$8:$B$22,MATCH(B379,'Disrupt-DIH'!$A$8:$A$22,0))="","",INDEX('Disrupt-DIH'!$B$8:$B$22,MATCH(B379,'Disrupt-DIH'!$A$8:$A$22,0))))</f>
        <v/>
      </c>
      <c r="D379" s="64" t="s">
        <v>37</v>
      </c>
      <c r="E379" s="64" t="str">
        <f>IF(INDEX('Disrupt-DIH'!$B$8:$B$22,MATCH($B379,'Disrupt-DIH'!$A$8:$A$22,0))="","",IF(INDEX('Disrupt-DIH'!D$8:D$22,MATCH($B379,'Disrupt-DIH'!$A$8:$A$22,0))="N/A","No","Yes"))</f>
        <v/>
      </c>
      <c r="F379" s="64" t="str">
        <f>IF(INDEX('Disrupt-DIH'!$B$8:$B$22,MATCH($B379,'Disrupt-DIH'!$A$8:$A$22,0))="","",IF(INDEX('Disrupt-DIH'!E$8:E$22,MATCH($B379,'Disrupt-DIH'!$A$8:$A$22,0))="N/A","No","Yes"))</f>
        <v/>
      </c>
      <c r="G379" s="64" t="str">
        <f>IF(INDEX('Disrupt-DIH'!$B$8:$B$22,MATCH($B379,'Disrupt-DIH'!$A$8:$A$22,0))="","",IF(INDEX('Disrupt-DIH'!F$8:F$22,MATCH($B379,'Disrupt-DIH'!$A$8:$A$22,0))="N/A","No","Yes"))</f>
        <v/>
      </c>
      <c r="H379" s="64" t="str">
        <f t="shared" si="15"/>
        <v/>
      </c>
      <c r="I379" s="50">
        <v>12</v>
      </c>
      <c r="J379" s="52" t="str">
        <f>IF(INDEX('Detail-SR'!$B$8:$B$27,MATCH(I379,'Detail-SR'!$A$8:$A$27,0))="","",IF(INDEX('Detail-SR'!$E$8:$E$27,MATCH(I379,'Detail-SR'!$A$8:$A$27,0))=H379,INDEX('Detail-SR'!$B$8:$B$27,MATCH(I379,'Detail-SR'!$A$8:$A$27,0)),""))</f>
        <v/>
      </c>
      <c r="K379" s="33"/>
      <c r="L379" s="50">
        <f t="shared" si="16"/>
        <v>0</v>
      </c>
      <c r="M379" s="50" t="str">
        <f t="shared" si="17"/>
        <v>D7a</v>
      </c>
    </row>
    <row r="380" spans="1:13" x14ac:dyDescent="0.25">
      <c r="A380" s="50">
        <v>373</v>
      </c>
      <c r="B380" s="50" t="s">
        <v>230</v>
      </c>
      <c r="C380" s="52" t="str">
        <f>IF(H380="","",IF(INDEX('Disrupt-DIH'!$B$8:$B$22,MATCH(B380,'Disrupt-DIH'!$A$8:$A$22,0))="","",INDEX('Disrupt-DIH'!$B$8:$B$22,MATCH(B380,'Disrupt-DIH'!$A$8:$A$22,0))))</f>
        <v/>
      </c>
      <c r="D380" s="64" t="s">
        <v>37</v>
      </c>
      <c r="E380" s="64" t="str">
        <f>IF(INDEX('Disrupt-DIH'!$B$8:$B$22,MATCH($B380,'Disrupt-DIH'!$A$8:$A$22,0))="","",IF(INDEX('Disrupt-DIH'!D$8:D$22,MATCH($B380,'Disrupt-DIH'!$A$8:$A$22,0))="N/A","No","Yes"))</f>
        <v/>
      </c>
      <c r="F380" s="64" t="str">
        <f>IF(INDEX('Disrupt-DIH'!$B$8:$B$22,MATCH($B380,'Disrupt-DIH'!$A$8:$A$22,0))="","",IF(INDEX('Disrupt-DIH'!E$8:E$22,MATCH($B380,'Disrupt-DIH'!$A$8:$A$22,0))="N/A","No","Yes"))</f>
        <v/>
      </c>
      <c r="G380" s="64" t="str">
        <f>IF(INDEX('Disrupt-DIH'!$B$8:$B$22,MATCH($B380,'Disrupt-DIH'!$A$8:$A$22,0))="","",IF(INDEX('Disrupt-DIH'!F$8:F$22,MATCH($B380,'Disrupt-DIH'!$A$8:$A$22,0))="N/A","No","Yes"))</f>
        <v/>
      </c>
      <c r="H380" s="64" t="str">
        <f t="shared" si="15"/>
        <v/>
      </c>
      <c r="I380" s="50">
        <v>13</v>
      </c>
      <c r="J380" s="52" t="str">
        <f>IF(INDEX('Detail-SR'!$B$8:$B$27,MATCH(I380,'Detail-SR'!$A$8:$A$27,0))="","",IF(INDEX('Detail-SR'!$E$8:$E$27,MATCH(I380,'Detail-SR'!$A$8:$A$27,0))=H380,INDEX('Detail-SR'!$B$8:$B$27,MATCH(I380,'Detail-SR'!$A$8:$A$27,0)),""))</f>
        <v/>
      </c>
      <c r="K380" s="33"/>
      <c r="L380" s="50">
        <f t="shared" si="16"/>
        <v>0</v>
      </c>
      <c r="M380" s="50" t="str">
        <f t="shared" si="17"/>
        <v>D7a</v>
      </c>
    </row>
    <row r="381" spans="1:13" x14ac:dyDescent="0.25">
      <c r="A381" s="50">
        <v>374</v>
      </c>
      <c r="B381" s="50" t="s">
        <v>230</v>
      </c>
      <c r="C381" s="52" t="str">
        <f>IF(H381="","",IF(INDEX('Disrupt-DIH'!$B$8:$B$22,MATCH(B381,'Disrupt-DIH'!$A$8:$A$22,0))="","",INDEX('Disrupt-DIH'!$B$8:$B$22,MATCH(B381,'Disrupt-DIH'!$A$8:$A$22,0))))</f>
        <v/>
      </c>
      <c r="D381" s="64" t="s">
        <v>37</v>
      </c>
      <c r="E381" s="64" t="str">
        <f>IF(INDEX('Disrupt-DIH'!$B$8:$B$22,MATCH($B381,'Disrupt-DIH'!$A$8:$A$22,0))="","",IF(INDEX('Disrupt-DIH'!D$8:D$22,MATCH($B381,'Disrupt-DIH'!$A$8:$A$22,0))="N/A","No","Yes"))</f>
        <v/>
      </c>
      <c r="F381" s="64" t="str">
        <f>IF(INDEX('Disrupt-DIH'!$B$8:$B$22,MATCH($B381,'Disrupt-DIH'!$A$8:$A$22,0))="","",IF(INDEX('Disrupt-DIH'!E$8:E$22,MATCH($B381,'Disrupt-DIH'!$A$8:$A$22,0))="N/A","No","Yes"))</f>
        <v/>
      </c>
      <c r="G381" s="64" t="str">
        <f>IF(INDEX('Disrupt-DIH'!$B$8:$B$22,MATCH($B381,'Disrupt-DIH'!$A$8:$A$22,0))="","",IF(INDEX('Disrupt-DIH'!F$8:F$22,MATCH($B381,'Disrupt-DIH'!$A$8:$A$22,0))="N/A","No","Yes"))</f>
        <v/>
      </c>
      <c r="H381" s="64" t="str">
        <f t="shared" si="15"/>
        <v/>
      </c>
      <c r="I381" s="50">
        <v>14</v>
      </c>
      <c r="J381" s="52" t="str">
        <f>IF(INDEX('Detail-SR'!$B$8:$B$27,MATCH(I381,'Detail-SR'!$A$8:$A$27,0))="","",IF(INDEX('Detail-SR'!$E$8:$E$27,MATCH(I381,'Detail-SR'!$A$8:$A$27,0))=H381,INDEX('Detail-SR'!$B$8:$B$27,MATCH(I381,'Detail-SR'!$A$8:$A$27,0)),""))</f>
        <v/>
      </c>
      <c r="K381" s="33"/>
      <c r="L381" s="50">
        <f t="shared" si="16"/>
        <v>0</v>
      </c>
      <c r="M381" s="50" t="str">
        <f t="shared" si="17"/>
        <v>D7a</v>
      </c>
    </row>
    <row r="382" spans="1:13" x14ac:dyDescent="0.25">
      <c r="A382" s="50">
        <v>375</v>
      </c>
      <c r="B382" s="50" t="s">
        <v>230</v>
      </c>
      <c r="C382" s="52" t="str">
        <f>IF(H382="","",IF(INDEX('Disrupt-DIH'!$B$8:$B$22,MATCH(B382,'Disrupt-DIH'!$A$8:$A$22,0))="","",INDEX('Disrupt-DIH'!$B$8:$B$22,MATCH(B382,'Disrupt-DIH'!$A$8:$A$22,0))))</f>
        <v/>
      </c>
      <c r="D382" s="64" t="s">
        <v>37</v>
      </c>
      <c r="E382" s="64" t="str">
        <f>IF(INDEX('Disrupt-DIH'!$B$8:$B$22,MATCH($B382,'Disrupt-DIH'!$A$8:$A$22,0))="","",IF(INDEX('Disrupt-DIH'!D$8:D$22,MATCH($B382,'Disrupt-DIH'!$A$8:$A$22,0))="N/A","No","Yes"))</f>
        <v/>
      </c>
      <c r="F382" s="64" t="str">
        <f>IF(INDEX('Disrupt-DIH'!$B$8:$B$22,MATCH($B382,'Disrupt-DIH'!$A$8:$A$22,0))="","",IF(INDEX('Disrupt-DIH'!E$8:E$22,MATCH($B382,'Disrupt-DIH'!$A$8:$A$22,0))="N/A","No","Yes"))</f>
        <v/>
      </c>
      <c r="G382" s="64" t="str">
        <f>IF(INDEX('Disrupt-DIH'!$B$8:$B$22,MATCH($B382,'Disrupt-DIH'!$A$8:$A$22,0))="","",IF(INDEX('Disrupt-DIH'!F$8:F$22,MATCH($B382,'Disrupt-DIH'!$A$8:$A$22,0))="N/A","No","Yes"))</f>
        <v/>
      </c>
      <c r="H382" s="64" t="str">
        <f t="shared" si="15"/>
        <v/>
      </c>
      <c r="I382" s="50">
        <v>15</v>
      </c>
      <c r="J382" s="52" t="str">
        <f>IF(INDEX('Detail-SR'!$B$8:$B$27,MATCH(I382,'Detail-SR'!$A$8:$A$27,0))="","",IF(INDEX('Detail-SR'!$E$8:$E$27,MATCH(I382,'Detail-SR'!$A$8:$A$27,0))=H382,INDEX('Detail-SR'!$B$8:$B$27,MATCH(I382,'Detail-SR'!$A$8:$A$27,0)),""))</f>
        <v/>
      </c>
      <c r="K382" s="33"/>
      <c r="L382" s="50">
        <f t="shared" si="16"/>
        <v>0</v>
      </c>
      <c r="M382" s="50" t="str">
        <f t="shared" si="17"/>
        <v>D7a</v>
      </c>
    </row>
    <row r="383" spans="1:13" x14ac:dyDescent="0.25">
      <c r="A383" s="50">
        <v>376</v>
      </c>
      <c r="B383" s="50" t="s">
        <v>230</v>
      </c>
      <c r="C383" s="52" t="str">
        <f>IF(H383="","",IF(INDEX('Disrupt-DIH'!$B$8:$B$22,MATCH(B383,'Disrupt-DIH'!$A$8:$A$22,0))="","",INDEX('Disrupt-DIH'!$B$8:$B$22,MATCH(B383,'Disrupt-DIH'!$A$8:$A$22,0))))</f>
        <v/>
      </c>
      <c r="D383" s="64" t="s">
        <v>37</v>
      </c>
      <c r="E383" s="64" t="str">
        <f>IF(INDEX('Disrupt-DIH'!$B$8:$B$22,MATCH($B383,'Disrupt-DIH'!$A$8:$A$22,0))="","",IF(INDEX('Disrupt-DIH'!D$8:D$22,MATCH($B383,'Disrupt-DIH'!$A$8:$A$22,0))="N/A","No","Yes"))</f>
        <v/>
      </c>
      <c r="F383" s="64" t="str">
        <f>IF(INDEX('Disrupt-DIH'!$B$8:$B$22,MATCH($B383,'Disrupt-DIH'!$A$8:$A$22,0))="","",IF(INDEX('Disrupt-DIH'!E$8:E$22,MATCH($B383,'Disrupt-DIH'!$A$8:$A$22,0))="N/A","No","Yes"))</f>
        <v/>
      </c>
      <c r="G383" s="64" t="str">
        <f>IF(INDEX('Disrupt-DIH'!$B$8:$B$22,MATCH($B383,'Disrupt-DIH'!$A$8:$A$22,0))="","",IF(INDEX('Disrupt-DIH'!F$8:F$22,MATCH($B383,'Disrupt-DIH'!$A$8:$A$22,0))="N/A","No","Yes"))</f>
        <v/>
      </c>
      <c r="H383" s="64" t="str">
        <f t="shared" si="15"/>
        <v/>
      </c>
      <c r="I383" s="50">
        <v>16</v>
      </c>
      <c r="J383" s="52" t="str">
        <f>IF(INDEX('Detail-SR'!$B$8:$B$27,MATCH(I383,'Detail-SR'!$A$8:$A$27,0))="","",IF(INDEX('Detail-SR'!$E$8:$E$27,MATCH(I383,'Detail-SR'!$A$8:$A$27,0))=H383,INDEX('Detail-SR'!$B$8:$B$27,MATCH(I383,'Detail-SR'!$A$8:$A$27,0)),""))</f>
        <v/>
      </c>
      <c r="K383" s="33"/>
      <c r="L383" s="50">
        <f t="shared" si="16"/>
        <v>0</v>
      </c>
      <c r="M383" s="50" t="str">
        <f t="shared" si="17"/>
        <v>D7a</v>
      </c>
    </row>
    <row r="384" spans="1:13" x14ac:dyDescent="0.25">
      <c r="A384" s="50">
        <v>377</v>
      </c>
      <c r="B384" s="50" t="s">
        <v>230</v>
      </c>
      <c r="C384" s="52" t="str">
        <f>IF(H384="","",IF(INDEX('Disrupt-DIH'!$B$8:$B$22,MATCH(B384,'Disrupt-DIH'!$A$8:$A$22,0))="","",INDEX('Disrupt-DIH'!$B$8:$B$22,MATCH(B384,'Disrupt-DIH'!$A$8:$A$22,0))))</f>
        <v/>
      </c>
      <c r="D384" s="64" t="s">
        <v>37</v>
      </c>
      <c r="E384" s="64" t="str">
        <f>IF(INDEX('Disrupt-DIH'!$B$8:$B$22,MATCH($B384,'Disrupt-DIH'!$A$8:$A$22,0))="","",IF(INDEX('Disrupt-DIH'!D$8:D$22,MATCH($B384,'Disrupt-DIH'!$A$8:$A$22,0))="N/A","No","Yes"))</f>
        <v/>
      </c>
      <c r="F384" s="64" t="str">
        <f>IF(INDEX('Disrupt-DIH'!$B$8:$B$22,MATCH($B384,'Disrupt-DIH'!$A$8:$A$22,0))="","",IF(INDEX('Disrupt-DIH'!E$8:E$22,MATCH($B384,'Disrupt-DIH'!$A$8:$A$22,0))="N/A","No","Yes"))</f>
        <v/>
      </c>
      <c r="G384" s="64" t="str">
        <f>IF(INDEX('Disrupt-DIH'!$B$8:$B$22,MATCH($B384,'Disrupt-DIH'!$A$8:$A$22,0))="","",IF(INDEX('Disrupt-DIH'!F$8:F$22,MATCH($B384,'Disrupt-DIH'!$A$8:$A$22,0))="N/A","No","Yes"))</f>
        <v/>
      </c>
      <c r="H384" s="64" t="str">
        <f t="shared" si="15"/>
        <v/>
      </c>
      <c r="I384" s="50">
        <v>17</v>
      </c>
      <c r="J384" s="52" t="str">
        <f>IF(INDEX('Detail-SR'!$B$8:$B$27,MATCH(I384,'Detail-SR'!$A$8:$A$27,0))="","",IF(INDEX('Detail-SR'!$E$8:$E$27,MATCH(I384,'Detail-SR'!$A$8:$A$27,0))=H384,INDEX('Detail-SR'!$B$8:$B$27,MATCH(I384,'Detail-SR'!$A$8:$A$27,0)),""))</f>
        <v/>
      </c>
      <c r="K384" s="33"/>
      <c r="L384" s="50">
        <f t="shared" si="16"/>
        <v>0</v>
      </c>
      <c r="M384" s="50" t="str">
        <f t="shared" si="17"/>
        <v>D7a</v>
      </c>
    </row>
    <row r="385" spans="1:13" x14ac:dyDescent="0.25">
      <c r="A385" s="50">
        <v>378</v>
      </c>
      <c r="B385" s="50" t="s">
        <v>230</v>
      </c>
      <c r="C385" s="52" t="str">
        <f>IF(H385="","",IF(INDEX('Disrupt-DIH'!$B$8:$B$22,MATCH(B385,'Disrupt-DIH'!$A$8:$A$22,0))="","",INDEX('Disrupt-DIH'!$B$8:$B$22,MATCH(B385,'Disrupt-DIH'!$A$8:$A$22,0))))</f>
        <v/>
      </c>
      <c r="D385" s="64" t="s">
        <v>37</v>
      </c>
      <c r="E385" s="64" t="str">
        <f>IF(INDEX('Disrupt-DIH'!$B$8:$B$22,MATCH($B385,'Disrupt-DIH'!$A$8:$A$22,0))="","",IF(INDEX('Disrupt-DIH'!D$8:D$22,MATCH($B385,'Disrupt-DIH'!$A$8:$A$22,0))="N/A","No","Yes"))</f>
        <v/>
      </c>
      <c r="F385" s="64" t="str">
        <f>IF(INDEX('Disrupt-DIH'!$B$8:$B$22,MATCH($B385,'Disrupt-DIH'!$A$8:$A$22,0))="","",IF(INDEX('Disrupt-DIH'!E$8:E$22,MATCH($B385,'Disrupt-DIH'!$A$8:$A$22,0))="N/A","No","Yes"))</f>
        <v/>
      </c>
      <c r="G385" s="64" t="str">
        <f>IF(INDEX('Disrupt-DIH'!$B$8:$B$22,MATCH($B385,'Disrupt-DIH'!$A$8:$A$22,0))="","",IF(INDEX('Disrupt-DIH'!F$8:F$22,MATCH($B385,'Disrupt-DIH'!$A$8:$A$22,0))="N/A","No","Yes"))</f>
        <v/>
      </c>
      <c r="H385" s="64" t="str">
        <f t="shared" si="15"/>
        <v/>
      </c>
      <c r="I385" s="50">
        <v>18</v>
      </c>
      <c r="J385" s="52" t="str">
        <f>IF(INDEX('Detail-SR'!$B$8:$B$27,MATCH(I385,'Detail-SR'!$A$8:$A$27,0))="","",IF(INDEX('Detail-SR'!$E$8:$E$27,MATCH(I385,'Detail-SR'!$A$8:$A$27,0))=H385,INDEX('Detail-SR'!$B$8:$B$27,MATCH(I385,'Detail-SR'!$A$8:$A$27,0)),""))</f>
        <v/>
      </c>
      <c r="K385" s="33"/>
      <c r="L385" s="50">
        <f t="shared" si="16"/>
        <v>0</v>
      </c>
      <c r="M385" s="50" t="str">
        <f t="shared" si="17"/>
        <v>D7a</v>
      </c>
    </row>
    <row r="386" spans="1:13" x14ac:dyDescent="0.25">
      <c r="A386" s="50">
        <v>379</v>
      </c>
      <c r="B386" s="50" t="s">
        <v>230</v>
      </c>
      <c r="C386" s="52" t="str">
        <f>IF(H386="","",IF(INDEX('Disrupt-DIH'!$B$8:$B$22,MATCH(B386,'Disrupt-DIH'!$A$8:$A$22,0))="","",INDEX('Disrupt-DIH'!$B$8:$B$22,MATCH(B386,'Disrupt-DIH'!$A$8:$A$22,0))))</f>
        <v/>
      </c>
      <c r="D386" s="64" t="s">
        <v>37</v>
      </c>
      <c r="E386" s="64" t="str">
        <f>IF(INDEX('Disrupt-DIH'!$B$8:$B$22,MATCH($B386,'Disrupt-DIH'!$A$8:$A$22,0))="","",IF(INDEX('Disrupt-DIH'!D$8:D$22,MATCH($B386,'Disrupt-DIH'!$A$8:$A$22,0))="N/A","No","Yes"))</f>
        <v/>
      </c>
      <c r="F386" s="64" t="str">
        <f>IF(INDEX('Disrupt-DIH'!$B$8:$B$22,MATCH($B386,'Disrupt-DIH'!$A$8:$A$22,0))="","",IF(INDEX('Disrupt-DIH'!E$8:E$22,MATCH($B386,'Disrupt-DIH'!$A$8:$A$22,0))="N/A","No","Yes"))</f>
        <v/>
      </c>
      <c r="G386" s="64" t="str">
        <f>IF(INDEX('Disrupt-DIH'!$B$8:$B$22,MATCH($B386,'Disrupt-DIH'!$A$8:$A$22,0))="","",IF(INDEX('Disrupt-DIH'!F$8:F$22,MATCH($B386,'Disrupt-DIH'!$A$8:$A$22,0))="N/A","No","Yes"))</f>
        <v/>
      </c>
      <c r="H386" s="64" t="str">
        <f t="shared" si="15"/>
        <v/>
      </c>
      <c r="I386" s="50">
        <v>19</v>
      </c>
      <c r="J386" s="52" t="str">
        <f>IF(INDEX('Detail-SR'!$B$8:$B$27,MATCH(I386,'Detail-SR'!$A$8:$A$27,0))="","",IF(INDEX('Detail-SR'!$E$8:$E$27,MATCH(I386,'Detail-SR'!$A$8:$A$27,0))=H386,INDEX('Detail-SR'!$B$8:$B$27,MATCH(I386,'Detail-SR'!$A$8:$A$27,0)),""))</f>
        <v/>
      </c>
      <c r="K386" s="33"/>
      <c r="L386" s="50">
        <f t="shared" si="16"/>
        <v>0</v>
      </c>
      <c r="M386" s="50" t="str">
        <f t="shared" si="17"/>
        <v>D7a</v>
      </c>
    </row>
    <row r="387" spans="1:13" x14ac:dyDescent="0.25">
      <c r="A387" s="50">
        <v>380</v>
      </c>
      <c r="B387" s="50" t="s">
        <v>230</v>
      </c>
      <c r="C387" s="52" t="str">
        <f>IF(H387="","",IF(INDEX('Disrupt-DIH'!$B$8:$B$22,MATCH(B387,'Disrupt-DIH'!$A$8:$A$22,0))="","",INDEX('Disrupt-DIH'!$B$8:$B$22,MATCH(B387,'Disrupt-DIH'!$A$8:$A$22,0))))</f>
        <v/>
      </c>
      <c r="D387" s="64" t="s">
        <v>37</v>
      </c>
      <c r="E387" s="64" t="str">
        <f>IF(INDEX('Disrupt-DIH'!$B$8:$B$22,MATCH($B387,'Disrupt-DIH'!$A$8:$A$22,0))="","",IF(INDEX('Disrupt-DIH'!D$8:D$22,MATCH($B387,'Disrupt-DIH'!$A$8:$A$22,0))="N/A","No","Yes"))</f>
        <v/>
      </c>
      <c r="F387" s="64" t="str">
        <f>IF(INDEX('Disrupt-DIH'!$B$8:$B$22,MATCH($B387,'Disrupt-DIH'!$A$8:$A$22,0))="","",IF(INDEX('Disrupt-DIH'!E$8:E$22,MATCH($B387,'Disrupt-DIH'!$A$8:$A$22,0))="N/A","No","Yes"))</f>
        <v/>
      </c>
      <c r="G387" s="64" t="str">
        <f>IF(INDEX('Disrupt-DIH'!$B$8:$B$22,MATCH($B387,'Disrupt-DIH'!$A$8:$A$22,0))="","",IF(INDEX('Disrupt-DIH'!F$8:F$22,MATCH($B387,'Disrupt-DIH'!$A$8:$A$22,0))="N/A","No","Yes"))</f>
        <v/>
      </c>
      <c r="H387" s="64" t="str">
        <f t="shared" si="15"/>
        <v/>
      </c>
      <c r="I387" s="50">
        <v>20</v>
      </c>
      <c r="J387" s="52" t="str">
        <f>IF(INDEX('Detail-SR'!$B$8:$B$27,MATCH(I387,'Detail-SR'!$A$8:$A$27,0))="","",IF(INDEX('Detail-SR'!$E$8:$E$27,MATCH(I387,'Detail-SR'!$A$8:$A$27,0))=H387,INDEX('Detail-SR'!$B$8:$B$27,MATCH(I387,'Detail-SR'!$A$8:$A$27,0)),""))</f>
        <v/>
      </c>
      <c r="K387" s="33"/>
      <c r="L387" s="50">
        <f t="shared" si="16"/>
        <v>0</v>
      </c>
      <c r="M387" s="50" t="str">
        <f t="shared" si="17"/>
        <v>D7a</v>
      </c>
    </row>
    <row r="388" spans="1:13" x14ac:dyDescent="0.25">
      <c r="A388" s="50">
        <v>381</v>
      </c>
      <c r="B388" s="50" t="s">
        <v>230</v>
      </c>
      <c r="C388" s="52" t="str">
        <f>IF(H388="","",IF(INDEX('Disrupt-DIH'!$B$8:$B$22,MATCH(B388,'Disrupt-DIH'!$A$8:$A$22,0))="","",INDEX('Disrupt-DIH'!$B$8:$B$22,MATCH(B388,'Disrupt-DIH'!$A$8:$A$22,0))))</f>
        <v/>
      </c>
      <c r="D388" s="64" t="s">
        <v>49</v>
      </c>
      <c r="E388" s="64" t="str">
        <f>IF(INDEX('Disrupt-DIH'!$B$8:$B$22,MATCH($B388,'Disrupt-DIH'!$A$8:$A$22,0))="","",IF(INDEX('Disrupt-DIH'!D$8:D$22,MATCH($B388,'Disrupt-DIH'!$A$8:$A$22,0))="N/A","No","Yes"))</f>
        <v/>
      </c>
      <c r="F388" s="64" t="str">
        <f>IF(INDEX('Disrupt-DIH'!$B$8:$B$22,MATCH($B388,'Disrupt-DIH'!$A$8:$A$22,0))="","",IF(INDEX('Disrupt-DIH'!E$8:E$22,MATCH($B388,'Disrupt-DIH'!$A$8:$A$22,0))="N/A","No","Yes"))</f>
        <v/>
      </c>
      <c r="G388" s="64" t="str">
        <f>IF(INDEX('Disrupt-DIH'!$B$8:$B$22,MATCH($B388,'Disrupt-DIH'!$A$8:$A$22,0))="","",IF(INDEX('Disrupt-DIH'!F$8:F$22,MATCH($B388,'Disrupt-DIH'!$A$8:$A$22,0))="N/A","No","Yes"))</f>
        <v/>
      </c>
      <c r="H388" s="64" t="str">
        <f t="shared" si="15"/>
        <v/>
      </c>
      <c r="I388" s="50">
        <v>1</v>
      </c>
      <c r="J388" s="52" t="str">
        <f>IF(INDEX('Detail-SR'!$B$8:$B$27,MATCH(I388,'Detail-SR'!$A$8:$A$27,0))="","",IF(INDEX('Detail-SR'!$E$8:$E$27,MATCH(I388,'Detail-SR'!$A$8:$A$27,0))=H388,INDEX('Detail-SR'!$B$8:$B$27,MATCH(I388,'Detail-SR'!$A$8:$A$27,0)),""))</f>
        <v/>
      </c>
      <c r="K388" s="33"/>
      <c r="L388" s="50">
        <f t="shared" si="16"/>
        <v>0</v>
      </c>
      <c r="M388" s="50" t="str">
        <f t="shared" si="17"/>
        <v>D7b</v>
      </c>
    </row>
    <row r="389" spans="1:13" x14ac:dyDescent="0.25">
      <c r="A389" s="50">
        <v>382</v>
      </c>
      <c r="B389" s="50" t="s">
        <v>230</v>
      </c>
      <c r="C389" s="52" t="str">
        <f>IF(H389="","",IF(INDEX('Disrupt-DIH'!$B$8:$B$22,MATCH(B389,'Disrupt-DIH'!$A$8:$A$22,0))="","",INDEX('Disrupt-DIH'!$B$8:$B$22,MATCH(B389,'Disrupt-DIH'!$A$8:$A$22,0))))</f>
        <v/>
      </c>
      <c r="D389" s="64" t="s">
        <v>49</v>
      </c>
      <c r="E389" s="64" t="str">
        <f>IF(INDEX('Disrupt-DIH'!$B$8:$B$22,MATCH($B389,'Disrupt-DIH'!$A$8:$A$22,0))="","",IF(INDEX('Disrupt-DIH'!D$8:D$22,MATCH($B389,'Disrupt-DIH'!$A$8:$A$22,0))="N/A","No","Yes"))</f>
        <v/>
      </c>
      <c r="F389" s="64" t="str">
        <f>IF(INDEX('Disrupt-DIH'!$B$8:$B$22,MATCH($B389,'Disrupt-DIH'!$A$8:$A$22,0))="","",IF(INDEX('Disrupt-DIH'!E$8:E$22,MATCH($B389,'Disrupt-DIH'!$A$8:$A$22,0))="N/A","No","Yes"))</f>
        <v/>
      </c>
      <c r="G389" s="64" t="str">
        <f>IF(INDEX('Disrupt-DIH'!$B$8:$B$22,MATCH($B389,'Disrupt-DIH'!$A$8:$A$22,0))="","",IF(INDEX('Disrupt-DIH'!F$8:F$22,MATCH($B389,'Disrupt-DIH'!$A$8:$A$22,0))="N/A","No","Yes"))</f>
        <v/>
      </c>
      <c r="H389" s="64" t="str">
        <f t="shared" si="15"/>
        <v/>
      </c>
      <c r="I389" s="50">
        <v>2</v>
      </c>
      <c r="J389" s="52" t="str">
        <f>IF(INDEX('Detail-SR'!$B$8:$B$27,MATCH(I389,'Detail-SR'!$A$8:$A$27,0))="","",IF(INDEX('Detail-SR'!$E$8:$E$27,MATCH(I389,'Detail-SR'!$A$8:$A$27,0))=H389,INDEX('Detail-SR'!$B$8:$B$27,MATCH(I389,'Detail-SR'!$A$8:$A$27,0)),""))</f>
        <v/>
      </c>
      <c r="K389" s="33"/>
      <c r="L389" s="50">
        <f t="shared" si="16"/>
        <v>0</v>
      </c>
      <c r="M389" s="50" t="str">
        <f t="shared" si="17"/>
        <v>D7b</v>
      </c>
    </row>
    <row r="390" spans="1:13" x14ac:dyDescent="0.25">
      <c r="A390" s="50">
        <v>383</v>
      </c>
      <c r="B390" s="50" t="s">
        <v>230</v>
      </c>
      <c r="C390" s="52" t="str">
        <f>IF(H390="","",IF(INDEX('Disrupt-DIH'!$B$8:$B$22,MATCH(B390,'Disrupt-DIH'!$A$8:$A$22,0))="","",INDEX('Disrupt-DIH'!$B$8:$B$22,MATCH(B390,'Disrupt-DIH'!$A$8:$A$22,0))))</f>
        <v/>
      </c>
      <c r="D390" s="64" t="s">
        <v>49</v>
      </c>
      <c r="E390" s="64" t="str">
        <f>IF(INDEX('Disrupt-DIH'!$B$8:$B$22,MATCH($B390,'Disrupt-DIH'!$A$8:$A$22,0))="","",IF(INDEX('Disrupt-DIH'!D$8:D$22,MATCH($B390,'Disrupt-DIH'!$A$8:$A$22,0))="N/A","No","Yes"))</f>
        <v/>
      </c>
      <c r="F390" s="64" t="str">
        <f>IF(INDEX('Disrupt-DIH'!$B$8:$B$22,MATCH($B390,'Disrupt-DIH'!$A$8:$A$22,0))="","",IF(INDEX('Disrupt-DIH'!E$8:E$22,MATCH($B390,'Disrupt-DIH'!$A$8:$A$22,0))="N/A","No","Yes"))</f>
        <v/>
      </c>
      <c r="G390" s="64" t="str">
        <f>IF(INDEX('Disrupt-DIH'!$B$8:$B$22,MATCH($B390,'Disrupt-DIH'!$A$8:$A$22,0))="","",IF(INDEX('Disrupt-DIH'!F$8:F$22,MATCH($B390,'Disrupt-DIH'!$A$8:$A$22,0))="N/A","No","Yes"))</f>
        <v/>
      </c>
      <c r="H390" s="64" t="str">
        <f t="shared" si="15"/>
        <v/>
      </c>
      <c r="I390" s="50">
        <v>3</v>
      </c>
      <c r="J390" s="52" t="str">
        <f>IF(INDEX('Detail-SR'!$B$8:$B$27,MATCH(I390,'Detail-SR'!$A$8:$A$27,0))="","",IF(INDEX('Detail-SR'!$E$8:$E$27,MATCH(I390,'Detail-SR'!$A$8:$A$27,0))=H390,INDEX('Detail-SR'!$B$8:$B$27,MATCH(I390,'Detail-SR'!$A$8:$A$27,0)),""))</f>
        <v/>
      </c>
      <c r="K390" s="33"/>
      <c r="L390" s="50">
        <f t="shared" si="16"/>
        <v>0</v>
      </c>
      <c r="M390" s="50" t="str">
        <f t="shared" si="17"/>
        <v>D7b</v>
      </c>
    </row>
    <row r="391" spans="1:13" x14ac:dyDescent="0.25">
      <c r="A391" s="50">
        <v>384</v>
      </c>
      <c r="B391" s="50" t="s">
        <v>230</v>
      </c>
      <c r="C391" s="52" t="str">
        <f>IF(H391="","",IF(INDEX('Disrupt-DIH'!$B$8:$B$22,MATCH(B391,'Disrupt-DIH'!$A$8:$A$22,0))="","",INDEX('Disrupt-DIH'!$B$8:$B$22,MATCH(B391,'Disrupt-DIH'!$A$8:$A$22,0))))</f>
        <v/>
      </c>
      <c r="D391" s="64" t="s">
        <v>49</v>
      </c>
      <c r="E391" s="64" t="str">
        <f>IF(INDEX('Disrupt-DIH'!$B$8:$B$22,MATCH($B391,'Disrupt-DIH'!$A$8:$A$22,0))="","",IF(INDEX('Disrupt-DIH'!D$8:D$22,MATCH($B391,'Disrupt-DIH'!$A$8:$A$22,0))="N/A","No","Yes"))</f>
        <v/>
      </c>
      <c r="F391" s="64" t="str">
        <f>IF(INDEX('Disrupt-DIH'!$B$8:$B$22,MATCH($B391,'Disrupt-DIH'!$A$8:$A$22,0))="","",IF(INDEX('Disrupt-DIH'!E$8:E$22,MATCH($B391,'Disrupt-DIH'!$A$8:$A$22,0))="N/A","No","Yes"))</f>
        <v/>
      </c>
      <c r="G391" s="64" t="str">
        <f>IF(INDEX('Disrupt-DIH'!$B$8:$B$22,MATCH($B391,'Disrupt-DIH'!$A$8:$A$22,0))="","",IF(INDEX('Disrupt-DIH'!F$8:F$22,MATCH($B391,'Disrupt-DIH'!$A$8:$A$22,0))="N/A","No","Yes"))</f>
        <v/>
      </c>
      <c r="H391" s="64" t="str">
        <f t="shared" si="15"/>
        <v/>
      </c>
      <c r="I391" s="50">
        <v>4</v>
      </c>
      <c r="J391" s="52" t="str">
        <f>IF(INDEX('Detail-SR'!$B$8:$B$27,MATCH(I391,'Detail-SR'!$A$8:$A$27,0))="","",IF(INDEX('Detail-SR'!$E$8:$E$27,MATCH(I391,'Detail-SR'!$A$8:$A$27,0))=H391,INDEX('Detail-SR'!$B$8:$B$27,MATCH(I391,'Detail-SR'!$A$8:$A$27,0)),""))</f>
        <v/>
      </c>
      <c r="K391" s="33"/>
      <c r="L391" s="50">
        <f t="shared" si="16"/>
        <v>0</v>
      </c>
      <c r="M391" s="50" t="str">
        <f t="shared" si="17"/>
        <v>D7b</v>
      </c>
    </row>
    <row r="392" spans="1:13" x14ac:dyDescent="0.25">
      <c r="A392" s="50">
        <v>385</v>
      </c>
      <c r="B392" s="50" t="s">
        <v>230</v>
      </c>
      <c r="C392" s="52" t="str">
        <f>IF(H392="","",IF(INDEX('Disrupt-DIH'!$B$8:$B$22,MATCH(B392,'Disrupt-DIH'!$A$8:$A$22,0))="","",INDEX('Disrupt-DIH'!$B$8:$B$22,MATCH(B392,'Disrupt-DIH'!$A$8:$A$22,0))))</f>
        <v/>
      </c>
      <c r="D392" s="64" t="s">
        <v>49</v>
      </c>
      <c r="E392" s="64" t="str">
        <f>IF(INDEX('Disrupt-DIH'!$B$8:$B$22,MATCH($B392,'Disrupt-DIH'!$A$8:$A$22,0))="","",IF(INDEX('Disrupt-DIH'!D$8:D$22,MATCH($B392,'Disrupt-DIH'!$A$8:$A$22,0))="N/A","No","Yes"))</f>
        <v/>
      </c>
      <c r="F392" s="64" t="str">
        <f>IF(INDEX('Disrupt-DIH'!$B$8:$B$22,MATCH($B392,'Disrupt-DIH'!$A$8:$A$22,0))="","",IF(INDEX('Disrupt-DIH'!E$8:E$22,MATCH($B392,'Disrupt-DIH'!$A$8:$A$22,0))="N/A","No","Yes"))</f>
        <v/>
      </c>
      <c r="G392" s="64" t="str">
        <f>IF(INDEX('Disrupt-DIH'!$B$8:$B$22,MATCH($B392,'Disrupt-DIH'!$A$8:$A$22,0))="","",IF(INDEX('Disrupt-DIH'!F$8:F$22,MATCH($B392,'Disrupt-DIH'!$A$8:$A$22,0))="N/A","No","Yes"))</f>
        <v/>
      </c>
      <c r="H392" s="64" t="str">
        <f t="shared" si="15"/>
        <v/>
      </c>
      <c r="I392" s="50">
        <v>5</v>
      </c>
      <c r="J392" s="52" t="str">
        <f>IF(INDEX('Detail-SR'!$B$8:$B$27,MATCH(I392,'Detail-SR'!$A$8:$A$27,0))="","",IF(INDEX('Detail-SR'!$E$8:$E$27,MATCH(I392,'Detail-SR'!$A$8:$A$27,0))=H392,INDEX('Detail-SR'!$B$8:$B$27,MATCH(I392,'Detail-SR'!$A$8:$A$27,0)),""))</f>
        <v/>
      </c>
      <c r="K392" s="33"/>
      <c r="L392" s="50">
        <f t="shared" si="16"/>
        <v>0</v>
      </c>
      <c r="M392" s="50" t="str">
        <f t="shared" si="17"/>
        <v>D7b</v>
      </c>
    </row>
    <row r="393" spans="1:13" x14ac:dyDescent="0.25">
      <c r="A393" s="50">
        <v>386</v>
      </c>
      <c r="B393" s="50" t="s">
        <v>230</v>
      </c>
      <c r="C393" s="52" t="str">
        <f>IF(H393="","",IF(INDEX('Disrupt-DIH'!$B$8:$B$22,MATCH(B393,'Disrupt-DIH'!$A$8:$A$22,0))="","",INDEX('Disrupt-DIH'!$B$8:$B$22,MATCH(B393,'Disrupt-DIH'!$A$8:$A$22,0))))</f>
        <v/>
      </c>
      <c r="D393" s="64" t="s">
        <v>49</v>
      </c>
      <c r="E393" s="64" t="str">
        <f>IF(INDEX('Disrupt-DIH'!$B$8:$B$22,MATCH($B393,'Disrupt-DIH'!$A$8:$A$22,0))="","",IF(INDEX('Disrupt-DIH'!D$8:D$22,MATCH($B393,'Disrupt-DIH'!$A$8:$A$22,0))="N/A","No","Yes"))</f>
        <v/>
      </c>
      <c r="F393" s="64" t="str">
        <f>IF(INDEX('Disrupt-DIH'!$B$8:$B$22,MATCH($B393,'Disrupt-DIH'!$A$8:$A$22,0))="","",IF(INDEX('Disrupt-DIH'!E$8:E$22,MATCH($B393,'Disrupt-DIH'!$A$8:$A$22,0))="N/A","No","Yes"))</f>
        <v/>
      </c>
      <c r="G393" s="64" t="str">
        <f>IF(INDEX('Disrupt-DIH'!$B$8:$B$22,MATCH($B393,'Disrupt-DIH'!$A$8:$A$22,0))="","",IF(INDEX('Disrupt-DIH'!F$8:F$22,MATCH($B393,'Disrupt-DIH'!$A$8:$A$22,0))="N/A","No","Yes"))</f>
        <v/>
      </c>
      <c r="H393" s="64" t="str">
        <f t="shared" ref="H393:H456" si="18">IF(AND(D393="Electricity",E393="Yes"),"Electricity",IF(AND(D393="Natural Gas",F393="Yes"),"Natural Gas",IF(AND(D393="Water",G393="Yes"),"Water","")))</f>
        <v/>
      </c>
      <c r="I393" s="50">
        <v>6</v>
      </c>
      <c r="J393" s="52" t="str">
        <f>IF(INDEX('Detail-SR'!$B$8:$B$27,MATCH(I393,'Detail-SR'!$A$8:$A$27,0))="","",IF(INDEX('Detail-SR'!$E$8:$E$27,MATCH(I393,'Detail-SR'!$A$8:$A$27,0))=H393,INDEX('Detail-SR'!$B$8:$B$27,MATCH(I393,'Detail-SR'!$A$8:$A$27,0)),""))</f>
        <v/>
      </c>
      <c r="K393" s="33"/>
      <c r="L393" s="50">
        <f t="shared" ref="L393:L456" si="19">IF(J393="",0,IF(K393="Yes",0,0.8))</f>
        <v>0</v>
      </c>
      <c r="M393" s="50" t="str">
        <f t="shared" ref="M393:M456" si="20">B393&amp;(IF(D393="Electricity","a",IF(D393="Natural Gas","b","c")))</f>
        <v>D7b</v>
      </c>
    </row>
    <row r="394" spans="1:13" x14ac:dyDescent="0.25">
      <c r="A394" s="50">
        <v>387</v>
      </c>
      <c r="B394" s="50" t="s">
        <v>230</v>
      </c>
      <c r="C394" s="52" t="str">
        <f>IF(H394="","",IF(INDEX('Disrupt-DIH'!$B$8:$B$22,MATCH(B394,'Disrupt-DIH'!$A$8:$A$22,0))="","",INDEX('Disrupt-DIH'!$B$8:$B$22,MATCH(B394,'Disrupt-DIH'!$A$8:$A$22,0))))</f>
        <v/>
      </c>
      <c r="D394" s="64" t="s">
        <v>49</v>
      </c>
      <c r="E394" s="64" t="str">
        <f>IF(INDEX('Disrupt-DIH'!$B$8:$B$22,MATCH($B394,'Disrupt-DIH'!$A$8:$A$22,0))="","",IF(INDEX('Disrupt-DIH'!D$8:D$22,MATCH($B394,'Disrupt-DIH'!$A$8:$A$22,0))="N/A","No","Yes"))</f>
        <v/>
      </c>
      <c r="F394" s="64" t="str">
        <f>IF(INDEX('Disrupt-DIH'!$B$8:$B$22,MATCH($B394,'Disrupt-DIH'!$A$8:$A$22,0))="","",IF(INDEX('Disrupt-DIH'!E$8:E$22,MATCH($B394,'Disrupt-DIH'!$A$8:$A$22,0))="N/A","No","Yes"))</f>
        <v/>
      </c>
      <c r="G394" s="64" t="str">
        <f>IF(INDEX('Disrupt-DIH'!$B$8:$B$22,MATCH($B394,'Disrupt-DIH'!$A$8:$A$22,0))="","",IF(INDEX('Disrupt-DIH'!F$8:F$22,MATCH($B394,'Disrupt-DIH'!$A$8:$A$22,0))="N/A","No","Yes"))</f>
        <v/>
      </c>
      <c r="H394" s="64" t="str">
        <f t="shared" si="18"/>
        <v/>
      </c>
      <c r="I394" s="50">
        <v>7</v>
      </c>
      <c r="J394" s="52" t="str">
        <f>IF(INDEX('Detail-SR'!$B$8:$B$27,MATCH(I394,'Detail-SR'!$A$8:$A$27,0))="","",IF(INDEX('Detail-SR'!$E$8:$E$27,MATCH(I394,'Detail-SR'!$A$8:$A$27,0))=H394,INDEX('Detail-SR'!$B$8:$B$27,MATCH(I394,'Detail-SR'!$A$8:$A$27,0)),""))</f>
        <v/>
      </c>
      <c r="K394" s="33"/>
      <c r="L394" s="50">
        <f t="shared" si="19"/>
        <v>0</v>
      </c>
      <c r="M394" s="50" t="str">
        <f t="shared" si="20"/>
        <v>D7b</v>
      </c>
    </row>
    <row r="395" spans="1:13" x14ac:dyDescent="0.25">
      <c r="A395" s="50">
        <v>388</v>
      </c>
      <c r="B395" s="50" t="s">
        <v>230</v>
      </c>
      <c r="C395" s="52" t="str">
        <f>IF(H395="","",IF(INDEX('Disrupt-DIH'!$B$8:$B$22,MATCH(B395,'Disrupt-DIH'!$A$8:$A$22,0))="","",INDEX('Disrupt-DIH'!$B$8:$B$22,MATCH(B395,'Disrupt-DIH'!$A$8:$A$22,0))))</f>
        <v/>
      </c>
      <c r="D395" s="64" t="s">
        <v>49</v>
      </c>
      <c r="E395" s="64" t="str">
        <f>IF(INDEX('Disrupt-DIH'!$B$8:$B$22,MATCH($B395,'Disrupt-DIH'!$A$8:$A$22,0))="","",IF(INDEX('Disrupt-DIH'!D$8:D$22,MATCH($B395,'Disrupt-DIH'!$A$8:$A$22,0))="N/A","No","Yes"))</f>
        <v/>
      </c>
      <c r="F395" s="64" t="str">
        <f>IF(INDEX('Disrupt-DIH'!$B$8:$B$22,MATCH($B395,'Disrupt-DIH'!$A$8:$A$22,0))="","",IF(INDEX('Disrupt-DIH'!E$8:E$22,MATCH($B395,'Disrupt-DIH'!$A$8:$A$22,0))="N/A","No","Yes"))</f>
        <v/>
      </c>
      <c r="G395" s="64" t="str">
        <f>IF(INDEX('Disrupt-DIH'!$B$8:$B$22,MATCH($B395,'Disrupt-DIH'!$A$8:$A$22,0))="","",IF(INDEX('Disrupt-DIH'!F$8:F$22,MATCH($B395,'Disrupt-DIH'!$A$8:$A$22,0))="N/A","No","Yes"))</f>
        <v/>
      </c>
      <c r="H395" s="64" t="str">
        <f t="shared" si="18"/>
        <v/>
      </c>
      <c r="I395" s="50">
        <v>8</v>
      </c>
      <c r="J395" s="52" t="str">
        <f>IF(INDEX('Detail-SR'!$B$8:$B$27,MATCH(I395,'Detail-SR'!$A$8:$A$27,0))="","",IF(INDEX('Detail-SR'!$E$8:$E$27,MATCH(I395,'Detail-SR'!$A$8:$A$27,0))=H395,INDEX('Detail-SR'!$B$8:$B$27,MATCH(I395,'Detail-SR'!$A$8:$A$27,0)),""))</f>
        <v/>
      </c>
      <c r="K395" s="33"/>
      <c r="L395" s="50">
        <f t="shared" si="19"/>
        <v>0</v>
      </c>
      <c r="M395" s="50" t="str">
        <f t="shared" si="20"/>
        <v>D7b</v>
      </c>
    </row>
    <row r="396" spans="1:13" x14ac:dyDescent="0.25">
      <c r="A396" s="50">
        <v>389</v>
      </c>
      <c r="B396" s="50" t="s">
        <v>230</v>
      </c>
      <c r="C396" s="52" t="str">
        <f>IF(H396="","",IF(INDEX('Disrupt-DIH'!$B$8:$B$22,MATCH(B396,'Disrupt-DIH'!$A$8:$A$22,0))="","",INDEX('Disrupt-DIH'!$B$8:$B$22,MATCH(B396,'Disrupt-DIH'!$A$8:$A$22,0))))</f>
        <v/>
      </c>
      <c r="D396" s="64" t="s">
        <v>49</v>
      </c>
      <c r="E396" s="64" t="str">
        <f>IF(INDEX('Disrupt-DIH'!$B$8:$B$22,MATCH($B396,'Disrupt-DIH'!$A$8:$A$22,0))="","",IF(INDEX('Disrupt-DIH'!D$8:D$22,MATCH($B396,'Disrupt-DIH'!$A$8:$A$22,0))="N/A","No","Yes"))</f>
        <v/>
      </c>
      <c r="F396" s="64" t="str">
        <f>IF(INDEX('Disrupt-DIH'!$B$8:$B$22,MATCH($B396,'Disrupt-DIH'!$A$8:$A$22,0))="","",IF(INDEX('Disrupt-DIH'!E$8:E$22,MATCH($B396,'Disrupt-DIH'!$A$8:$A$22,0))="N/A","No","Yes"))</f>
        <v/>
      </c>
      <c r="G396" s="64" t="str">
        <f>IF(INDEX('Disrupt-DIH'!$B$8:$B$22,MATCH($B396,'Disrupt-DIH'!$A$8:$A$22,0))="","",IF(INDEX('Disrupt-DIH'!F$8:F$22,MATCH($B396,'Disrupt-DIH'!$A$8:$A$22,0))="N/A","No","Yes"))</f>
        <v/>
      </c>
      <c r="H396" s="64" t="str">
        <f t="shared" si="18"/>
        <v/>
      </c>
      <c r="I396" s="50">
        <v>9</v>
      </c>
      <c r="J396" s="52" t="str">
        <f>IF(INDEX('Detail-SR'!$B$8:$B$27,MATCH(I396,'Detail-SR'!$A$8:$A$27,0))="","",IF(INDEX('Detail-SR'!$E$8:$E$27,MATCH(I396,'Detail-SR'!$A$8:$A$27,0))=H396,INDEX('Detail-SR'!$B$8:$B$27,MATCH(I396,'Detail-SR'!$A$8:$A$27,0)),""))</f>
        <v/>
      </c>
      <c r="K396" s="33"/>
      <c r="L396" s="50">
        <f t="shared" si="19"/>
        <v>0</v>
      </c>
      <c r="M396" s="50" t="str">
        <f t="shared" si="20"/>
        <v>D7b</v>
      </c>
    </row>
    <row r="397" spans="1:13" x14ac:dyDescent="0.25">
      <c r="A397" s="50">
        <v>390</v>
      </c>
      <c r="B397" s="50" t="s">
        <v>230</v>
      </c>
      <c r="C397" s="52" t="str">
        <f>IF(H397="","",IF(INDEX('Disrupt-DIH'!$B$8:$B$22,MATCH(B397,'Disrupt-DIH'!$A$8:$A$22,0))="","",INDEX('Disrupt-DIH'!$B$8:$B$22,MATCH(B397,'Disrupt-DIH'!$A$8:$A$22,0))))</f>
        <v/>
      </c>
      <c r="D397" s="64" t="s">
        <v>49</v>
      </c>
      <c r="E397" s="64" t="str">
        <f>IF(INDEX('Disrupt-DIH'!$B$8:$B$22,MATCH($B397,'Disrupt-DIH'!$A$8:$A$22,0))="","",IF(INDEX('Disrupt-DIH'!D$8:D$22,MATCH($B397,'Disrupt-DIH'!$A$8:$A$22,0))="N/A","No","Yes"))</f>
        <v/>
      </c>
      <c r="F397" s="64" t="str">
        <f>IF(INDEX('Disrupt-DIH'!$B$8:$B$22,MATCH($B397,'Disrupt-DIH'!$A$8:$A$22,0))="","",IF(INDEX('Disrupt-DIH'!E$8:E$22,MATCH($B397,'Disrupt-DIH'!$A$8:$A$22,0))="N/A","No","Yes"))</f>
        <v/>
      </c>
      <c r="G397" s="64" t="str">
        <f>IF(INDEX('Disrupt-DIH'!$B$8:$B$22,MATCH($B397,'Disrupt-DIH'!$A$8:$A$22,0))="","",IF(INDEX('Disrupt-DIH'!F$8:F$22,MATCH($B397,'Disrupt-DIH'!$A$8:$A$22,0))="N/A","No","Yes"))</f>
        <v/>
      </c>
      <c r="H397" s="64" t="str">
        <f t="shared" si="18"/>
        <v/>
      </c>
      <c r="I397" s="50">
        <v>10</v>
      </c>
      <c r="J397" s="52" t="str">
        <f>IF(INDEX('Detail-SR'!$B$8:$B$27,MATCH(I397,'Detail-SR'!$A$8:$A$27,0))="","",IF(INDEX('Detail-SR'!$E$8:$E$27,MATCH(I397,'Detail-SR'!$A$8:$A$27,0))=H397,INDEX('Detail-SR'!$B$8:$B$27,MATCH(I397,'Detail-SR'!$A$8:$A$27,0)),""))</f>
        <v/>
      </c>
      <c r="K397" s="33"/>
      <c r="L397" s="50">
        <f t="shared" si="19"/>
        <v>0</v>
      </c>
      <c r="M397" s="50" t="str">
        <f t="shared" si="20"/>
        <v>D7b</v>
      </c>
    </row>
    <row r="398" spans="1:13" x14ac:dyDescent="0.25">
      <c r="A398" s="50">
        <v>391</v>
      </c>
      <c r="B398" s="50" t="s">
        <v>230</v>
      </c>
      <c r="C398" s="52" t="str">
        <f>IF(H398="","",IF(INDEX('Disrupt-DIH'!$B$8:$B$22,MATCH(B398,'Disrupt-DIH'!$A$8:$A$22,0))="","",INDEX('Disrupt-DIH'!$B$8:$B$22,MATCH(B398,'Disrupt-DIH'!$A$8:$A$22,0))))</f>
        <v/>
      </c>
      <c r="D398" s="64" t="s">
        <v>49</v>
      </c>
      <c r="E398" s="64" t="str">
        <f>IF(INDEX('Disrupt-DIH'!$B$8:$B$22,MATCH($B398,'Disrupt-DIH'!$A$8:$A$22,0))="","",IF(INDEX('Disrupt-DIH'!D$8:D$22,MATCH($B398,'Disrupt-DIH'!$A$8:$A$22,0))="N/A","No","Yes"))</f>
        <v/>
      </c>
      <c r="F398" s="64" t="str">
        <f>IF(INDEX('Disrupt-DIH'!$B$8:$B$22,MATCH($B398,'Disrupt-DIH'!$A$8:$A$22,0))="","",IF(INDEX('Disrupt-DIH'!E$8:E$22,MATCH($B398,'Disrupt-DIH'!$A$8:$A$22,0))="N/A","No","Yes"))</f>
        <v/>
      </c>
      <c r="G398" s="64" t="str">
        <f>IF(INDEX('Disrupt-DIH'!$B$8:$B$22,MATCH($B398,'Disrupt-DIH'!$A$8:$A$22,0))="","",IF(INDEX('Disrupt-DIH'!F$8:F$22,MATCH($B398,'Disrupt-DIH'!$A$8:$A$22,0))="N/A","No","Yes"))</f>
        <v/>
      </c>
      <c r="H398" s="64" t="str">
        <f t="shared" si="18"/>
        <v/>
      </c>
      <c r="I398" s="50">
        <v>11</v>
      </c>
      <c r="J398" s="52" t="str">
        <f>IF(INDEX('Detail-SR'!$B$8:$B$27,MATCH(I398,'Detail-SR'!$A$8:$A$27,0))="","",IF(INDEX('Detail-SR'!$E$8:$E$27,MATCH(I398,'Detail-SR'!$A$8:$A$27,0))=H398,INDEX('Detail-SR'!$B$8:$B$27,MATCH(I398,'Detail-SR'!$A$8:$A$27,0)),""))</f>
        <v/>
      </c>
      <c r="K398" s="33"/>
      <c r="L398" s="50">
        <f t="shared" si="19"/>
        <v>0</v>
      </c>
      <c r="M398" s="50" t="str">
        <f t="shared" si="20"/>
        <v>D7b</v>
      </c>
    </row>
    <row r="399" spans="1:13" x14ac:dyDescent="0.25">
      <c r="A399" s="50">
        <v>392</v>
      </c>
      <c r="B399" s="50" t="s">
        <v>230</v>
      </c>
      <c r="C399" s="52" t="str">
        <f>IF(H399="","",IF(INDEX('Disrupt-DIH'!$B$8:$B$22,MATCH(B399,'Disrupt-DIH'!$A$8:$A$22,0))="","",INDEX('Disrupt-DIH'!$B$8:$B$22,MATCH(B399,'Disrupt-DIH'!$A$8:$A$22,0))))</f>
        <v/>
      </c>
      <c r="D399" s="64" t="s">
        <v>49</v>
      </c>
      <c r="E399" s="64" t="str">
        <f>IF(INDEX('Disrupt-DIH'!$B$8:$B$22,MATCH($B399,'Disrupt-DIH'!$A$8:$A$22,0))="","",IF(INDEX('Disrupt-DIH'!D$8:D$22,MATCH($B399,'Disrupt-DIH'!$A$8:$A$22,0))="N/A","No","Yes"))</f>
        <v/>
      </c>
      <c r="F399" s="64" t="str">
        <f>IF(INDEX('Disrupt-DIH'!$B$8:$B$22,MATCH($B399,'Disrupt-DIH'!$A$8:$A$22,0))="","",IF(INDEX('Disrupt-DIH'!E$8:E$22,MATCH($B399,'Disrupt-DIH'!$A$8:$A$22,0))="N/A","No","Yes"))</f>
        <v/>
      </c>
      <c r="G399" s="64" t="str">
        <f>IF(INDEX('Disrupt-DIH'!$B$8:$B$22,MATCH($B399,'Disrupt-DIH'!$A$8:$A$22,0))="","",IF(INDEX('Disrupt-DIH'!F$8:F$22,MATCH($B399,'Disrupt-DIH'!$A$8:$A$22,0))="N/A","No","Yes"))</f>
        <v/>
      </c>
      <c r="H399" s="64" t="str">
        <f t="shared" si="18"/>
        <v/>
      </c>
      <c r="I399" s="50">
        <v>12</v>
      </c>
      <c r="J399" s="52" t="str">
        <f>IF(INDEX('Detail-SR'!$B$8:$B$27,MATCH(I399,'Detail-SR'!$A$8:$A$27,0))="","",IF(INDEX('Detail-SR'!$E$8:$E$27,MATCH(I399,'Detail-SR'!$A$8:$A$27,0))=H399,INDEX('Detail-SR'!$B$8:$B$27,MATCH(I399,'Detail-SR'!$A$8:$A$27,0)),""))</f>
        <v/>
      </c>
      <c r="K399" s="33"/>
      <c r="L399" s="50">
        <f t="shared" si="19"/>
        <v>0</v>
      </c>
      <c r="M399" s="50" t="str">
        <f t="shared" si="20"/>
        <v>D7b</v>
      </c>
    </row>
    <row r="400" spans="1:13" x14ac:dyDescent="0.25">
      <c r="A400" s="50">
        <v>393</v>
      </c>
      <c r="B400" s="50" t="s">
        <v>230</v>
      </c>
      <c r="C400" s="52" t="str">
        <f>IF(H400="","",IF(INDEX('Disrupt-DIH'!$B$8:$B$22,MATCH(B400,'Disrupt-DIH'!$A$8:$A$22,0))="","",INDEX('Disrupt-DIH'!$B$8:$B$22,MATCH(B400,'Disrupt-DIH'!$A$8:$A$22,0))))</f>
        <v/>
      </c>
      <c r="D400" s="64" t="s">
        <v>49</v>
      </c>
      <c r="E400" s="64" t="str">
        <f>IF(INDEX('Disrupt-DIH'!$B$8:$B$22,MATCH($B400,'Disrupt-DIH'!$A$8:$A$22,0))="","",IF(INDEX('Disrupt-DIH'!D$8:D$22,MATCH($B400,'Disrupt-DIH'!$A$8:$A$22,0))="N/A","No","Yes"))</f>
        <v/>
      </c>
      <c r="F400" s="64" t="str">
        <f>IF(INDEX('Disrupt-DIH'!$B$8:$B$22,MATCH($B400,'Disrupt-DIH'!$A$8:$A$22,0))="","",IF(INDEX('Disrupt-DIH'!E$8:E$22,MATCH($B400,'Disrupt-DIH'!$A$8:$A$22,0))="N/A","No","Yes"))</f>
        <v/>
      </c>
      <c r="G400" s="64" t="str">
        <f>IF(INDEX('Disrupt-DIH'!$B$8:$B$22,MATCH($B400,'Disrupt-DIH'!$A$8:$A$22,0))="","",IF(INDEX('Disrupt-DIH'!F$8:F$22,MATCH($B400,'Disrupt-DIH'!$A$8:$A$22,0))="N/A","No","Yes"))</f>
        <v/>
      </c>
      <c r="H400" s="64" t="str">
        <f t="shared" si="18"/>
        <v/>
      </c>
      <c r="I400" s="50">
        <v>13</v>
      </c>
      <c r="J400" s="52" t="str">
        <f>IF(INDEX('Detail-SR'!$B$8:$B$27,MATCH(I400,'Detail-SR'!$A$8:$A$27,0))="","",IF(INDEX('Detail-SR'!$E$8:$E$27,MATCH(I400,'Detail-SR'!$A$8:$A$27,0))=H400,INDEX('Detail-SR'!$B$8:$B$27,MATCH(I400,'Detail-SR'!$A$8:$A$27,0)),""))</f>
        <v/>
      </c>
      <c r="K400" s="33"/>
      <c r="L400" s="50">
        <f t="shared" si="19"/>
        <v>0</v>
      </c>
      <c r="M400" s="50" t="str">
        <f t="shared" si="20"/>
        <v>D7b</v>
      </c>
    </row>
    <row r="401" spans="1:13" x14ac:dyDescent="0.25">
      <c r="A401" s="50">
        <v>394</v>
      </c>
      <c r="B401" s="50" t="s">
        <v>230</v>
      </c>
      <c r="C401" s="52" t="str">
        <f>IF(H401="","",IF(INDEX('Disrupt-DIH'!$B$8:$B$22,MATCH(B401,'Disrupt-DIH'!$A$8:$A$22,0))="","",INDEX('Disrupt-DIH'!$B$8:$B$22,MATCH(B401,'Disrupt-DIH'!$A$8:$A$22,0))))</f>
        <v/>
      </c>
      <c r="D401" s="64" t="s">
        <v>49</v>
      </c>
      <c r="E401" s="64" t="str">
        <f>IF(INDEX('Disrupt-DIH'!$B$8:$B$22,MATCH($B401,'Disrupt-DIH'!$A$8:$A$22,0))="","",IF(INDEX('Disrupt-DIH'!D$8:D$22,MATCH($B401,'Disrupt-DIH'!$A$8:$A$22,0))="N/A","No","Yes"))</f>
        <v/>
      </c>
      <c r="F401" s="64" t="str">
        <f>IF(INDEX('Disrupt-DIH'!$B$8:$B$22,MATCH($B401,'Disrupt-DIH'!$A$8:$A$22,0))="","",IF(INDEX('Disrupt-DIH'!E$8:E$22,MATCH($B401,'Disrupt-DIH'!$A$8:$A$22,0))="N/A","No","Yes"))</f>
        <v/>
      </c>
      <c r="G401" s="64" t="str">
        <f>IF(INDEX('Disrupt-DIH'!$B$8:$B$22,MATCH($B401,'Disrupt-DIH'!$A$8:$A$22,0))="","",IF(INDEX('Disrupt-DIH'!F$8:F$22,MATCH($B401,'Disrupt-DIH'!$A$8:$A$22,0))="N/A","No","Yes"))</f>
        <v/>
      </c>
      <c r="H401" s="64" t="str">
        <f t="shared" si="18"/>
        <v/>
      </c>
      <c r="I401" s="50">
        <v>14</v>
      </c>
      <c r="J401" s="52" t="str">
        <f>IF(INDEX('Detail-SR'!$B$8:$B$27,MATCH(I401,'Detail-SR'!$A$8:$A$27,0))="","",IF(INDEX('Detail-SR'!$E$8:$E$27,MATCH(I401,'Detail-SR'!$A$8:$A$27,0))=H401,INDEX('Detail-SR'!$B$8:$B$27,MATCH(I401,'Detail-SR'!$A$8:$A$27,0)),""))</f>
        <v/>
      </c>
      <c r="K401" s="33"/>
      <c r="L401" s="50">
        <f t="shared" si="19"/>
        <v>0</v>
      </c>
      <c r="M401" s="50" t="str">
        <f t="shared" si="20"/>
        <v>D7b</v>
      </c>
    </row>
    <row r="402" spans="1:13" x14ac:dyDescent="0.25">
      <c r="A402" s="50">
        <v>395</v>
      </c>
      <c r="B402" s="50" t="s">
        <v>230</v>
      </c>
      <c r="C402" s="52" t="str">
        <f>IF(H402="","",IF(INDEX('Disrupt-DIH'!$B$8:$B$22,MATCH(B402,'Disrupt-DIH'!$A$8:$A$22,0))="","",INDEX('Disrupt-DIH'!$B$8:$B$22,MATCH(B402,'Disrupt-DIH'!$A$8:$A$22,0))))</f>
        <v/>
      </c>
      <c r="D402" s="64" t="s">
        <v>49</v>
      </c>
      <c r="E402" s="64" t="str">
        <f>IF(INDEX('Disrupt-DIH'!$B$8:$B$22,MATCH($B402,'Disrupt-DIH'!$A$8:$A$22,0))="","",IF(INDEX('Disrupt-DIH'!D$8:D$22,MATCH($B402,'Disrupt-DIH'!$A$8:$A$22,0))="N/A","No","Yes"))</f>
        <v/>
      </c>
      <c r="F402" s="64" t="str">
        <f>IF(INDEX('Disrupt-DIH'!$B$8:$B$22,MATCH($B402,'Disrupt-DIH'!$A$8:$A$22,0))="","",IF(INDEX('Disrupt-DIH'!E$8:E$22,MATCH($B402,'Disrupt-DIH'!$A$8:$A$22,0))="N/A","No","Yes"))</f>
        <v/>
      </c>
      <c r="G402" s="64" t="str">
        <f>IF(INDEX('Disrupt-DIH'!$B$8:$B$22,MATCH($B402,'Disrupt-DIH'!$A$8:$A$22,0))="","",IF(INDEX('Disrupt-DIH'!F$8:F$22,MATCH($B402,'Disrupt-DIH'!$A$8:$A$22,0))="N/A","No","Yes"))</f>
        <v/>
      </c>
      <c r="H402" s="64" t="str">
        <f t="shared" si="18"/>
        <v/>
      </c>
      <c r="I402" s="50">
        <v>15</v>
      </c>
      <c r="J402" s="52" t="str">
        <f>IF(INDEX('Detail-SR'!$B$8:$B$27,MATCH(I402,'Detail-SR'!$A$8:$A$27,0))="","",IF(INDEX('Detail-SR'!$E$8:$E$27,MATCH(I402,'Detail-SR'!$A$8:$A$27,0))=H402,INDEX('Detail-SR'!$B$8:$B$27,MATCH(I402,'Detail-SR'!$A$8:$A$27,0)),""))</f>
        <v/>
      </c>
      <c r="K402" s="33"/>
      <c r="L402" s="50">
        <f t="shared" si="19"/>
        <v>0</v>
      </c>
      <c r="M402" s="50" t="str">
        <f t="shared" si="20"/>
        <v>D7b</v>
      </c>
    </row>
    <row r="403" spans="1:13" x14ac:dyDescent="0.25">
      <c r="A403" s="50">
        <v>396</v>
      </c>
      <c r="B403" s="50" t="s">
        <v>230</v>
      </c>
      <c r="C403" s="52" t="str">
        <f>IF(H403="","",IF(INDEX('Disrupt-DIH'!$B$8:$B$22,MATCH(B403,'Disrupt-DIH'!$A$8:$A$22,0))="","",INDEX('Disrupt-DIH'!$B$8:$B$22,MATCH(B403,'Disrupt-DIH'!$A$8:$A$22,0))))</f>
        <v/>
      </c>
      <c r="D403" s="64" t="s">
        <v>49</v>
      </c>
      <c r="E403" s="64" t="str">
        <f>IF(INDEX('Disrupt-DIH'!$B$8:$B$22,MATCH($B403,'Disrupt-DIH'!$A$8:$A$22,0))="","",IF(INDEX('Disrupt-DIH'!D$8:D$22,MATCH($B403,'Disrupt-DIH'!$A$8:$A$22,0))="N/A","No","Yes"))</f>
        <v/>
      </c>
      <c r="F403" s="64" t="str">
        <f>IF(INDEX('Disrupt-DIH'!$B$8:$B$22,MATCH($B403,'Disrupt-DIH'!$A$8:$A$22,0))="","",IF(INDEX('Disrupt-DIH'!E$8:E$22,MATCH($B403,'Disrupt-DIH'!$A$8:$A$22,0))="N/A","No","Yes"))</f>
        <v/>
      </c>
      <c r="G403" s="64" t="str">
        <f>IF(INDEX('Disrupt-DIH'!$B$8:$B$22,MATCH($B403,'Disrupt-DIH'!$A$8:$A$22,0))="","",IF(INDEX('Disrupt-DIH'!F$8:F$22,MATCH($B403,'Disrupt-DIH'!$A$8:$A$22,0))="N/A","No","Yes"))</f>
        <v/>
      </c>
      <c r="H403" s="64" t="str">
        <f t="shared" si="18"/>
        <v/>
      </c>
      <c r="I403" s="50">
        <v>16</v>
      </c>
      <c r="J403" s="52" t="str">
        <f>IF(INDEX('Detail-SR'!$B$8:$B$27,MATCH(I403,'Detail-SR'!$A$8:$A$27,0))="","",IF(INDEX('Detail-SR'!$E$8:$E$27,MATCH(I403,'Detail-SR'!$A$8:$A$27,0))=H403,INDEX('Detail-SR'!$B$8:$B$27,MATCH(I403,'Detail-SR'!$A$8:$A$27,0)),""))</f>
        <v/>
      </c>
      <c r="K403" s="33"/>
      <c r="L403" s="50">
        <f t="shared" si="19"/>
        <v>0</v>
      </c>
      <c r="M403" s="50" t="str">
        <f t="shared" si="20"/>
        <v>D7b</v>
      </c>
    </row>
    <row r="404" spans="1:13" x14ac:dyDescent="0.25">
      <c r="A404" s="50">
        <v>397</v>
      </c>
      <c r="B404" s="50" t="s">
        <v>230</v>
      </c>
      <c r="C404" s="52" t="str">
        <f>IF(H404="","",IF(INDEX('Disrupt-DIH'!$B$8:$B$22,MATCH(B404,'Disrupt-DIH'!$A$8:$A$22,0))="","",INDEX('Disrupt-DIH'!$B$8:$B$22,MATCH(B404,'Disrupt-DIH'!$A$8:$A$22,0))))</f>
        <v/>
      </c>
      <c r="D404" s="64" t="s">
        <v>49</v>
      </c>
      <c r="E404" s="64" t="str">
        <f>IF(INDEX('Disrupt-DIH'!$B$8:$B$22,MATCH($B404,'Disrupt-DIH'!$A$8:$A$22,0))="","",IF(INDEX('Disrupt-DIH'!D$8:D$22,MATCH($B404,'Disrupt-DIH'!$A$8:$A$22,0))="N/A","No","Yes"))</f>
        <v/>
      </c>
      <c r="F404" s="64" t="str">
        <f>IF(INDEX('Disrupt-DIH'!$B$8:$B$22,MATCH($B404,'Disrupt-DIH'!$A$8:$A$22,0))="","",IF(INDEX('Disrupt-DIH'!E$8:E$22,MATCH($B404,'Disrupt-DIH'!$A$8:$A$22,0))="N/A","No","Yes"))</f>
        <v/>
      </c>
      <c r="G404" s="64" t="str">
        <f>IF(INDEX('Disrupt-DIH'!$B$8:$B$22,MATCH($B404,'Disrupt-DIH'!$A$8:$A$22,0))="","",IF(INDEX('Disrupt-DIH'!F$8:F$22,MATCH($B404,'Disrupt-DIH'!$A$8:$A$22,0))="N/A","No","Yes"))</f>
        <v/>
      </c>
      <c r="H404" s="64" t="str">
        <f t="shared" si="18"/>
        <v/>
      </c>
      <c r="I404" s="50">
        <v>17</v>
      </c>
      <c r="J404" s="52" t="str">
        <f>IF(INDEX('Detail-SR'!$B$8:$B$27,MATCH(I404,'Detail-SR'!$A$8:$A$27,0))="","",IF(INDEX('Detail-SR'!$E$8:$E$27,MATCH(I404,'Detail-SR'!$A$8:$A$27,0))=H404,INDEX('Detail-SR'!$B$8:$B$27,MATCH(I404,'Detail-SR'!$A$8:$A$27,0)),""))</f>
        <v/>
      </c>
      <c r="K404" s="33"/>
      <c r="L404" s="50">
        <f t="shared" si="19"/>
        <v>0</v>
      </c>
      <c r="M404" s="50" t="str">
        <f t="shared" si="20"/>
        <v>D7b</v>
      </c>
    </row>
    <row r="405" spans="1:13" x14ac:dyDescent="0.25">
      <c r="A405" s="50">
        <v>398</v>
      </c>
      <c r="B405" s="50" t="s">
        <v>230</v>
      </c>
      <c r="C405" s="52" t="str">
        <f>IF(H405="","",IF(INDEX('Disrupt-DIH'!$B$8:$B$22,MATCH(B405,'Disrupt-DIH'!$A$8:$A$22,0))="","",INDEX('Disrupt-DIH'!$B$8:$B$22,MATCH(B405,'Disrupt-DIH'!$A$8:$A$22,0))))</f>
        <v/>
      </c>
      <c r="D405" s="64" t="s">
        <v>49</v>
      </c>
      <c r="E405" s="64" t="str">
        <f>IF(INDEX('Disrupt-DIH'!$B$8:$B$22,MATCH($B405,'Disrupt-DIH'!$A$8:$A$22,0))="","",IF(INDEX('Disrupt-DIH'!D$8:D$22,MATCH($B405,'Disrupt-DIH'!$A$8:$A$22,0))="N/A","No","Yes"))</f>
        <v/>
      </c>
      <c r="F405" s="64" t="str">
        <f>IF(INDEX('Disrupt-DIH'!$B$8:$B$22,MATCH($B405,'Disrupt-DIH'!$A$8:$A$22,0))="","",IF(INDEX('Disrupt-DIH'!E$8:E$22,MATCH($B405,'Disrupt-DIH'!$A$8:$A$22,0))="N/A","No","Yes"))</f>
        <v/>
      </c>
      <c r="G405" s="64" t="str">
        <f>IF(INDEX('Disrupt-DIH'!$B$8:$B$22,MATCH($B405,'Disrupt-DIH'!$A$8:$A$22,0))="","",IF(INDEX('Disrupt-DIH'!F$8:F$22,MATCH($B405,'Disrupt-DIH'!$A$8:$A$22,0))="N/A","No","Yes"))</f>
        <v/>
      </c>
      <c r="H405" s="64" t="str">
        <f t="shared" si="18"/>
        <v/>
      </c>
      <c r="I405" s="50">
        <v>18</v>
      </c>
      <c r="J405" s="52" t="str">
        <f>IF(INDEX('Detail-SR'!$B$8:$B$27,MATCH(I405,'Detail-SR'!$A$8:$A$27,0))="","",IF(INDEX('Detail-SR'!$E$8:$E$27,MATCH(I405,'Detail-SR'!$A$8:$A$27,0))=H405,INDEX('Detail-SR'!$B$8:$B$27,MATCH(I405,'Detail-SR'!$A$8:$A$27,0)),""))</f>
        <v/>
      </c>
      <c r="K405" s="33"/>
      <c r="L405" s="50">
        <f t="shared" si="19"/>
        <v>0</v>
      </c>
      <c r="M405" s="50" t="str">
        <f t="shared" si="20"/>
        <v>D7b</v>
      </c>
    </row>
    <row r="406" spans="1:13" x14ac:dyDescent="0.25">
      <c r="A406" s="50">
        <v>399</v>
      </c>
      <c r="B406" s="50" t="s">
        <v>230</v>
      </c>
      <c r="C406" s="52" t="str">
        <f>IF(H406="","",IF(INDEX('Disrupt-DIH'!$B$8:$B$22,MATCH(B406,'Disrupt-DIH'!$A$8:$A$22,0))="","",INDEX('Disrupt-DIH'!$B$8:$B$22,MATCH(B406,'Disrupt-DIH'!$A$8:$A$22,0))))</f>
        <v/>
      </c>
      <c r="D406" s="64" t="s">
        <v>49</v>
      </c>
      <c r="E406" s="64" t="str">
        <f>IF(INDEX('Disrupt-DIH'!$B$8:$B$22,MATCH($B406,'Disrupt-DIH'!$A$8:$A$22,0))="","",IF(INDEX('Disrupt-DIH'!D$8:D$22,MATCH($B406,'Disrupt-DIH'!$A$8:$A$22,0))="N/A","No","Yes"))</f>
        <v/>
      </c>
      <c r="F406" s="64" t="str">
        <f>IF(INDEX('Disrupt-DIH'!$B$8:$B$22,MATCH($B406,'Disrupt-DIH'!$A$8:$A$22,0))="","",IF(INDEX('Disrupt-DIH'!E$8:E$22,MATCH($B406,'Disrupt-DIH'!$A$8:$A$22,0))="N/A","No","Yes"))</f>
        <v/>
      </c>
      <c r="G406" s="64" t="str">
        <f>IF(INDEX('Disrupt-DIH'!$B$8:$B$22,MATCH($B406,'Disrupt-DIH'!$A$8:$A$22,0))="","",IF(INDEX('Disrupt-DIH'!F$8:F$22,MATCH($B406,'Disrupt-DIH'!$A$8:$A$22,0))="N/A","No","Yes"))</f>
        <v/>
      </c>
      <c r="H406" s="64" t="str">
        <f t="shared" si="18"/>
        <v/>
      </c>
      <c r="I406" s="50">
        <v>19</v>
      </c>
      <c r="J406" s="52" t="str">
        <f>IF(INDEX('Detail-SR'!$B$8:$B$27,MATCH(I406,'Detail-SR'!$A$8:$A$27,0))="","",IF(INDEX('Detail-SR'!$E$8:$E$27,MATCH(I406,'Detail-SR'!$A$8:$A$27,0))=H406,INDEX('Detail-SR'!$B$8:$B$27,MATCH(I406,'Detail-SR'!$A$8:$A$27,0)),""))</f>
        <v/>
      </c>
      <c r="K406" s="33"/>
      <c r="L406" s="50">
        <f t="shared" si="19"/>
        <v>0</v>
      </c>
      <c r="M406" s="50" t="str">
        <f t="shared" si="20"/>
        <v>D7b</v>
      </c>
    </row>
    <row r="407" spans="1:13" x14ac:dyDescent="0.25">
      <c r="A407" s="50">
        <v>400</v>
      </c>
      <c r="B407" s="50" t="s">
        <v>230</v>
      </c>
      <c r="C407" s="52" t="str">
        <f>IF(H407="","",IF(INDEX('Disrupt-DIH'!$B$8:$B$22,MATCH(B407,'Disrupt-DIH'!$A$8:$A$22,0))="","",INDEX('Disrupt-DIH'!$B$8:$B$22,MATCH(B407,'Disrupt-DIH'!$A$8:$A$22,0))))</f>
        <v/>
      </c>
      <c r="D407" s="64" t="s">
        <v>49</v>
      </c>
      <c r="E407" s="64" t="str">
        <f>IF(INDEX('Disrupt-DIH'!$B$8:$B$22,MATCH($B407,'Disrupt-DIH'!$A$8:$A$22,0))="","",IF(INDEX('Disrupt-DIH'!D$8:D$22,MATCH($B407,'Disrupt-DIH'!$A$8:$A$22,0))="N/A","No","Yes"))</f>
        <v/>
      </c>
      <c r="F407" s="64" t="str">
        <f>IF(INDEX('Disrupt-DIH'!$B$8:$B$22,MATCH($B407,'Disrupt-DIH'!$A$8:$A$22,0))="","",IF(INDEX('Disrupt-DIH'!E$8:E$22,MATCH($B407,'Disrupt-DIH'!$A$8:$A$22,0))="N/A","No","Yes"))</f>
        <v/>
      </c>
      <c r="G407" s="64" t="str">
        <f>IF(INDEX('Disrupt-DIH'!$B$8:$B$22,MATCH($B407,'Disrupt-DIH'!$A$8:$A$22,0))="","",IF(INDEX('Disrupt-DIH'!F$8:F$22,MATCH($B407,'Disrupt-DIH'!$A$8:$A$22,0))="N/A","No","Yes"))</f>
        <v/>
      </c>
      <c r="H407" s="64" t="str">
        <f t="shared" si="18"/>
        <v/>
      </c>
      <c r="I407" s="50">
        <v>20</v>
      </c>
      <c r="J407" s="52" t="str">
        <f>IF(INDEX('Detail-SR'!$B$8:$B$27,MATCH(I407,'Detail-SR'!$A$8:$A$27,0))="","",IF(INDEX('Detail-SR'!$E$8:$E$27,MATCH(I407,'Detail-SR'!$A$8:$A$27,0))=H407,INDEX('Detail-SR'!$B$8:$B$27,MATCH(I407,'Detail-SR'!$A$8:$A$27,0)),""))</f>
        <v/>
      </c>
      <c r="K407" s="33"/>
      <c r="L407" s="50">
        <f t="shared" si="19"/>
        <v>0</v>
      </c>
      <c r="M407" s="50" t="str">
        <f t="shared" si="20"/>
        <v>D7b</v>
      </c>
    </row>
    <row r="408" spans="1:13" x14ac:dyDescent="0.25">
      <c r="A408" s="50">
        <v>401</v>
      </c>
      <c r="B408" s="50" t="s">
        <v>230</v>
      </c>
      <c r="C408" s="52" t="str">
        <f>IF(H408="","",IF(INDEX('Disrupt-DIH'!$B$8:$B$22,MATCH(B408,'Disrupt-DIH'!$A$8:$A$22,0))="","",INDEX('Disrupt-DIH'!$B$8:$B$22,MATCH(B408,'Disrupt-DIH'!$A$8:$A$22,0))))</f>
        <v/>
      </c>
      <c r="D408" s="64" t="s">
        <v>38</v>
      </c>
      <c r="E408" s="64" t="str">
        <f>IF(INDEX('Disrupt-DIH'!$B$8:$B$22,MATCH($B408,'Disrupt-DIH'!$A$8:$A$22,0))="","",IF(INDEX('Disrupt-DIH'!D$8:D$22,MATCH($B408,'Disrupt-DIH'!$A$8:$A$22,0))="N/A","No","Yes"))</f>
        <v/>
      </c>
      <c r="F408" s="64" t="str">
        <f>IF(INDEX('Disrupt-DIH'!$B$8:$B$22,MATCH($B408,'Disrupt-DIH'!$A$8:$A$22,0))="","",IF(INDEX('Disrupt-DIH'!E$8:E$22,MATCH($B408,'Disrupt-DIH'!$A$8:$A$22,0))="N/A","No","Yes"))</f>
        <v/>
      </c>
      <c r="G408" s="64" t="str">
        <f>IF(INDEX('Disrupt-DIH'!$B$8:$B$22,MATCH($B408,'Disrupt-DIH'!$A$8:$A$22,0))="","",IF(INDEX('Disrupt-DIH'!F$8:F$22,MATCH($B408,'Disrupt-DIH'!$A$8:$A$22,0))="N/A","No","Yes"))</f>
        <v/>
      </c>
      <c r="H408" s="64" t="str">
        <f t="shared" si="18"/>
        <v/>
      </c>
      <c r="I408" s="50">
        <v>1</v>
      </c>
      <c r="J408" s="52" t="str">
        <f>IF(INDEX('Detail-SR'!$B$8:$B$27,MATCH(I408,'Detail-SR'!$A$8:$A$27,0))="","",IF(INDEX('Detail-SR'!$E$8:$E$27,MATCH(I408,'Detail-SR'!$A$8:$A$27,0))=H408,INDEX('Detail-SR'!$B$8:$B$27,MATCH(I408,'Detail-SR'!$A$8:$A$27,0)),""))</f>
        <v/>
      </c>
      <c r="K408" s="33"/>
      <c r="L408" s="50">
        <f t="shared" si="19"/>
        <v>0</v>
      </c>
      <c r="M408" s="50" t="str">
        <f t="shared" si="20"/>
        <v>D7c</v>
      </c>
    </row>
    <row r="409" spans="1:13" x14ac:dyDescent="0.25">
      <c r="A409" s="50">
        <v>402</v>
      </c>
      <c r="B409" s="50" t="s">
        <v>230</v>
      </c>
      <c r="C409" s="52" t="str">
        <f>IF(H409="","",IF(INDEX('Disrupt-DIH'!$B$8:$B$22,MATCH(B409,'Disrupt-DIH'!$A$8:$A$22,0))="","",INDEX('Disrupt-DIH'!$B$8:$B$22,MATCH(B409,'Disrupt-DIH'!$A$8:$A$22,0))))</f>
        <v/>
      </c>
      <c r="D409" s="64" t="s">
        <v>38</v>
      </c>
      <c r="E409" s="64" t="str">
        <f>IF(INDEX('Disrupt-DIH'!$B$8:$B$22,MATCH($B409,'Disrupt-DIH'!$A$8:$A$22,0))="","",IF(INDEX('Disrupt-DIH'!D$8:D$22,MATCH($B409,'Disrupt-DIH'!$A$8:$A$22,0))="N/A","No","Yes"))</f>
        <v/>
      </c>
      <c r="F409" s="64" t="str">
        <f>IF(INDEX('Disrupt-DIH'!$B$8:$B$22,MATCH($B409,'Disrupt-DIH'!$A$8:$A$22,0))="","",IF(INDEX('Disrupt-DIH'!E$8:E$22,MATCH($B409,'Disrupt-DIH'!$A$8:$A$22,0))="N/A","No","Yes"))</f>
        <v/>
      </c>
      <c r="G409" s="64" t="str">
        <f>IF(INDEX('Disrupt-DIH'!$B$8:$B$22,MATCH($B409,'Disrupt-DIH'!$A$8:$A$22,0))="","",IF(INDEX('Disrupt-DIH'!F$8:F$22,MATCH($B409,'Disrupt-DIH'!$A$8:$A$22,0))="N/A","No","Yes"))</f>
        <v/>
      </c>
      <c r="H409" s="64" t="str">
        <f t="shared" si="18"/>
        <v/>
      </c>
      <c r="I409" s="50">
        <v>2</v>
      </c>
      <c r="J409" s="52" t="str">
        <f>IF(INDEX('Detail-SR'!$B$8:$B$27,MATCH(I409,'Detail-SR'!$A$8:$A$27,0))="","",IF(INDEX('Detail-SR'!$E$8:$E$27,MATCH(I409,'Detail-SR'!$A$8:$A$27,0))=H409,INDEX('Detail-SR'!$B$8:$B$27,MATCH(I409,'Detail-SR'!$A$8:$A$27,0)),""))</f>
        <v/>
      </c>
      <c r="K409" s="33"/>
      <c r="L409" s="50">
        <f t="shared" si="19"/>
        <v>0</v>
      </c>
      <c r="M409" s="50" t="str">
        <f t="shared" si="20"/>
        <v>D7c</v>
      </c>
    </row>
    <row r="410" spans="1:13" x14ac:dyDescent="0.25">
      <c r="A410" s="50">
        <v>403</v>
      </c>
      <c r="B410" s="50" t="s">
        <v>230</v>
      </c>
      <c r="C410" s="52" t="str">
        <f>IF(H410="","",IF(INDEX('Disrupt-DIH'!$B$8:$B$22,MATCH(B410,'Disrupt-DIH'!$A$8:$A$22,0))="","",INDEX('Disrupt-DIH'!$B$8:$B$22,MATCH(B410,'Disrupt-DIH'!$A$8:$A$22,0))))</f>
        <v/>
      </c>
      <c r="D410" s="64" t="s">
        <v>38</v>
      </c>
      <c r="E410" s="64" t="str">
        <f>IF(INDEX('Disrupt-DIH'!$B$8:$B$22,MATCH($B410,'Disrupt-DIH'!$A$8:$A$22,0))="","",IF(INDEX('Disrupt-DIH'!D$8:D$22,MATCH($B410,'Disrupt-DIH'!$A$8:$A$22,0))="N/A","No","Yes"))</f>
        <v/>
      </c>
      <c r="F410" s="64" t="str">
        <f>IF(INDEX('Disrupt-DIH'!$B$8:$B$22,MATCH($B410,'Disrupt-DIH'!$A$8:$A$22,0))="","",IF(INDEX('Disrupt-DIH'!E$8:E$22,MATCH($B410,'Disrupt-DIH'!$A$8:$A$22,0))="N/A","No","Yes"))</f>
        <v/>
      </c>
      <c r="G410" s="64" t="str">
        <f>IF(INDEX('Disrupt-DIH'!$B$8:$B$22,MATCH($B410,'Disrupt-DIH'!$A$8:$A$22,0))="","",IF(INDEX('Disrupt-DIH'!F$8:F$22,MATCH($B410,'Disrupt-DIH'!$A$8:$A$22,0))="N/A","No","Yes"))</f>
        <v/>
      </c>
      <c r="H410" s="64" t="str">
        <f t="shared" si="18"/>
        <v/>
      </c>
      <c r="I410" s="50">
        <v>3</v>
      </c>
      <c r="J410" s="52" t="str">
        <f>IF(INDEX('Detail-SR'!$B$8:$B$27,MATCH(I410,'Detail-SR'!$A$8:$A$27,0))="","",IF(INDEX('Detail-SR'!$E$8:$E$27,MATCH(I410,'Detail-SR'!$A$8:$A$27,0))=H410,INDEX('Detail-SR'!$B$8:$B$27,MATCH(I410,'Detail-SR'!$A$8:$A$27,0)),""))</f>
        <v/>
      </c>
      <c r="K410" s="33"/>
      <c r="L410" s="50">
        <f t="shared" si="19"/>
        <v>0</v>
      </c>
      <c r="M410" s="50" t="str">
        <f t="shared" si="20"/>
        <v>D7c</v>
      </c>
    </row>
    <row r="411" spans="1:13" x14ac:dyDescent="0.25">
      <c r="A411" s="50">
        <v>404</v>
      </c>
      <c r="B411" s="50" t="s">
        <v>230</v>
      </c>
      <c r="C411" s="52" t="str">
        <f>IF(H411="","",IF(INDEX('Disrupt-DIH'!$B$8:$B$22,MATCH(B411,'Disrupt-DIH'!$A$8:$A$22,0))="","",INDEX('Disrupt-DIH'!$B$8:$B$22,MATCH(B411,'Disrupt-DIH'!$A$8:$A$22,0))))</f>
        <v/>
      </c>
      <c r="D411" s="64" t="s">
        <v>38</v>
      </c>
      <c r="E411" s="64" t="str">
        <f>IF(INDEX('Disrupt-DIH'!$B$8:$B$22,MATCH($B411,'Disrupt-DIH'!$A$8:$A$22,0))="","",IF(INDEX('Disrupt-DIH'!D$8:D$22,MATCH($B411,'Disrupt-DIH'!$A$8:$A$22,0))="N/A","No","Yes"))</f>
        <v/>
      </c>
      <c r="F411" s="64" t="str">
        <f>IF(INDEX('Disrupt-DIH'!$B$8:$B$22,MATCH($B411,'Disrupt-DIH'!$A$8:$A$22,0))="","",IF(INDEX('Disrupt-DIH'!E$8:E$22,MATCH($B411,'Disrupt-DIH'!$A$8:$A$22,0))="N/A","No","Yes"))</f>
        <v/>
      </c>
      <c r="G411" s="64" t="str">
        <f>IF(INDEX('Disrupt-DIH'!$B$8:$B$22,MATCH($B411,'Disrupt-DIH'!$A$8:$A$22,0))="","",IF(INDEX('Disrupt-DIH'!F$8:F$22,MATCH($B411,'Disrupt-DIH'!$A$8:$A$22,0))="N/A","No","Yes"))</f>
        <v/>
      </c>
      <c r="H411" s="64" t="str">
        <f t="shared" si="18"/>
        <v/>
      </c>
      <c r="I411" s="50">
        <v>4</v>
      </c>
      <c r="J411" s="52" t="str">
        <f>IF(INDEX('Detail-SR'!$B$8:$B$27,MATCH(I411,'Detail-SR'!$A$8:$A$27,0))="","",IF(INDEX('Detail-SR'!$E$8:$E$27,MATCH(I411,'Detail-SR'!$A$8:$A$27,0))=H411,INDEX('Detail-SR'!$B$8:$B$27,MATCH(I411,'Detail-SR'!$A$8:$A$27,0)),""))</f>
        <v/>
      </c>
      <c r="K411" s="33"/>
      <c r="L411" s="50">
        <f t="shared" si="19"/>
        <v>0</v>
      </c>
      <c r="M411" s="50" t="str">
        <f t="shared" si="20"/>
        <v>D7c</v>
      </c>
    </row>
    <row r="412" spans="1:13" x14ac:dyDescent="0.25">
      <c r="A412" s="50">
        <v>405</v>
      </c>
      <c r="B412" s="50" t="s">
        <v>230</v>
      </c>
      <c r="C412" s="52" t="str">
        <f>IF(H412="","",IF(INDEX('Disrupt-DIH'!$B$8:$B$22,MATCH(B412,'Disrupt-DIH'!$A$8:$A$22,0))="","",INDEX('Disrupt-DIH'!$B$8:$B$22,MATCH(B412,'Disrupt-DIH'!$A$8:$A$22,0))))</f>
        <v/>
      </c>
      <c r="D412" s="64" t="s">
        <v>38</v>
      </c>
      <c r="E412" s="64" t="str">
        <f>IF(INDEX('Disrupt-DIH'!$B$8:$B$22,MATCH($B412,'Disrupt-DIH'!$A$8:$A$22,0))="","",IF(INDEX('Disrupt-DIH'!D$8:D$22,MATCH($B412,'Disrupt-DIH'!$A$8:$A$22,0))="N/A","No","Yes"))</f>
        <v/>
      </c>
      <c r="F412" s="64" t="str">
        <f>IF(INDEX('Disrupt-DIH'!$B$8:$B$22,MATCH($B412,'Disrupt-DIH'!$A$8:$A$22,0))="","",IF(INDEX('Disrupt-DIH'!E$8:E$22,MATCH($B412,'Disrupt-DIH'!$A$8:$A$22,0))="N/A","No","Yes"))</f>
        <v/>
      </c>
      <c r="G412" s="64" t="str">
        <f>IF(INDEX('Disrupt-DIH'!$B$8:$B$22,MATCH($B412,'Disrupt-DIH'!$A$8:$A$22,0))="","",IF(INDEX('Disrupt-DIH'!F$8:F$22,MATCH($B412,'Disrupt-DIH'!$A$8:$A$22,0))="N/A","No","Yes"))</f>
        <v/>
      </c>
      <c r="H412" s="64" t="str">
        <f t="shared" si="18"/>
        <v/>
      </c>
      <c r="I412" s="50">
        <v>5</v>
      </c>
      <c r="J412" s="52" t="str">
        <f>IF(INDEX('Detail-SR'!$B$8:$B$27,MATCH(I412,'Detail-SR'!$A$8:$A$27,0))="","",IF(INDEX('Detail-SR'!$E$8:$E$27,MATCH(I412,'Detail-SR'!$A$8:$A$27,0))=H412,INDEX('Detail-SR'!$B$8:$B$27,MATCH(I412,'Detail-SR'!$A$8:$A$27,0)),""))</f>
        <v/>
      </c>
      <c r="K412" s="33"/>
      <c r="L412" s="50">
        <f t="shared" si="19"/>
        <v>0</v>
      </c>
      <c r="M412" s="50" t="str">
        <f t="shared" si="20"/>
        <v>D7c</v>
      </c>
    </row>
    <row r="413" spans="1:13" x14ac:dyDescent="0.25">
      <c r="A413" s="50">
        <v>406</v>
      </c>
      <c r="B413" s="50" t="s">
        <v>230</v>
      </c>
      <c r="C413" s="52" t="str">
        <f>IF(H413="","",IF(INDEX('Disrupt-DIH'!$B$8:$B$22,MATCH(B413,'Disrupt-DIH'!$A$8:$A$22,0))="","",INDEX('Disrupt-DIH'!$B$8:$B$22,MATCH(B413,'Disrupt-DIH'!$A$8:$A$22,0))))</f>
        <v/>
      </c>
      <c r="D413" s="64" t="s">
        <v>38</v>
      </c>
      <c r="E413" s="64" t="str">
        <f>IF(INDEX('Disrupt-DIH'!$B$8:$B$22,MATCH($B413,'Disrupt-DIH'!$A$8:$A$22,0))="","",IF(INDEX('Disrupt-DIH'!D$8:D$22,MATCH($B413,'Disrupt-DIH'!$A$8:$A$22,0))="N/A","No","Yes"))</f>
        <v/>
      </c>
      <c r="F413" s="64" t="str">
        <f>IF(INDEX('Disrupt-DIH'!$B$8:$B$22,MATCH($B413,'Disrupt-DIH'!$A$8:$A$22,0))="","",IF(INDEX('Disrupt-DIH'!E$8:E$22,MATCH($B413,'Disrupt-DIH'!$A$8:$A$22,0))="N/A","No","Yes"))</f>
        <v/>
      </c>
      <c r="G413" s="64" t="str">
        <f>IF(INDEX('Disrupt-DIH'!$B$8:$B$22,MATCH($B413,'Disrupt-DIH'!$A$8:$A$22,0))="","",IF(INDEX('Disrupt-DIH'!F$8:F$22,MATCH($B413,'Disrupt-DIH'!$A$8:$A$22,0))="N/A","No","Yes"))</f>
        <v/>
      </c>
      <c r="H413" s="64" t="str">
        <f t="shared" si="18"/>
        <v/>
      </c>
      <c r="I413" s="50">
        <v>6</v>
      </c>
      <c r="J413" s="52" t="str">
        <f>IF(INDEX('Detail-SR'!$B$8:$B$27,MATCH(I413,'Detail-SR'!$A$8:$A$27,0))="","",IF(INDEX('Detail-SR'!$E$8:$E$27,MATCH(I413,'Detail-SR'!$A$8:$A$27,0))=H413,INDEX('Detail-SR'!$B$8:$B$27,MATCH(I413,'Detail-SR'!$A$8:$A$27,0)),""))</f>
        <v/>
      </c>
      <c r="K413" s="33"/>
      <c r="L413" s="50">
        <f t="shared" si="19"/>
        <v>0</v>
      </c>
      <c r="M413" s="50" t="str">
        <f t="shared" si="20"/>
        <v>D7c</v>
      </c>
    </row>
    <row r="414" spans="1:13" x14ac:dyDescent="0.25">
      <c r="A414" s="50">
        <v>407</v>
      </c>
      <c r="B414" s="50" t="s">
        <v>230</v>
      </c>
      <c r="C414" s="52" t="str">
        <f>IF(H414="","",IF(INDEX('Disrupt-DIH'!$B$8:$B$22,MATCH(B414,'Disrupt-DIH'!$A$8:$A$22,0))="","",INDEX('Disrupt-DIH'!$B$8:$B$22,MATCH(B414,'Disrupt-DIH'!$A$8:$A$22,0))))</f>
        <v/>
      </c>
      <c r="D414" s="64" t="s">
        <v>38</v>
      </c>
      <c r="E414" s="64" t="str">
        <f>IF(INDEX('Disrupt-DIH'!$B$8:$B$22,MATCH($B414,'Disrupt-DIH'!$A$8:$A$22,0))="","",IF(INDEX('Disrupt-DIH'!D$8:D$22,MATCH($B414,'Disrupt-DIH'!$A$8:$A$22,0))="N/A","No","Yes"))</f>
        <v/>
      </c>
      <c r="F414" s="64" t="str">
        <f>IF(INDEX('Disrupt-DIH'!$B$8:$B$22,MATCH($B414,'Disrupt-DIH'!$A$8:$A$22,0))="","",IF(INDEX('Disrupt-DIH'!E$8:E$22,MATCH($B414,'Disrupt-DIH'!$A$8:$A$22,0))="N/A","No","Yes"))</f>
        <v/>
      </c>
      <c r="G414" s="64" t="str">
        <f>IF(INDEX('Disrupt-DIH'!$B$8:$B$22,MATCH($B414,'Disrupt-DIH'!$A$8:$A$22,0))="","",IF(INDEX('Disrupt-DIH'!F$8:F$22,MATCH($B414,'Disrupt-DIH'!$A$8:$A$22,0))="N/A","No","Yes"))</f>
        <v/>
      </c>
      <c r="H414" s="64" t="str">
        <f t="shared" si="18"/>
        <v/>
      </c>
      <c r="I414" s="50">
        <v>7</v>
      </c>
      <c r="J414" s="52" t="str">
        <f>IF(INDEX('Detail-SR'!$B$8:$B$27,MATCH(I414,'Detail-SR'!$A$8:$A$27,0))="","",IF(INDEX('Detail-SR'!$E$8:$E$27,MATCH(I414,'Detail-SR'!$A$8:$A$27,0))=H414,INDEX('Detail-SR'!$B$8:$B$27,MATCH(I414,'Detail-SR'!$A$8:$A$27,0)),""))</f>
        <v/>
      </c>
      <c r="K414" s="33"/>
      <c r="L414" s="50">
        <f t="shared" si="19"/>
        <v>0</v>
      </c>
      <c r="M414" s="50" t="str">
        <f t="shared" si="20"/>
        <v>D7c</v>
      </c>
    </row>
    <row r="415" spans="1:13" x14ac:dyDescent="0.25">
      <c r="A415" s="50">
        <v>408</v>
      </c>
      <c r="B415" s="50" t="s">
        <v>230</v>
      </c>
      <c r="C415" s="52" t="str">
        <f>IF(H415="","",IF(INDEX('Disrupt-DIH'!$B$8:$B$22,MATCH(B415,'Disrupt-DIH'!$A$8:$A$22,0))="","",INDEX('Disrupt-DIH'!$B$8:$B$22,MATCH(B415,'Disrupt-DIH'!$A$8:$A$22,0))))</f>
        <v/>
      </c>
      <c r="D415" s="64" t="s">
        <v>38</v>
      </c>
      <c r="E415" s="64" t="str">
        <f>IF(INDEX('Disrupt-DIH'!$B$8:$B$22,MATCH($B415,'Disrupt-DIH'!$A$8:$A$22,0))="","",IF(INDEX('Disrupt-DIH'!D$8:D$22,MATCH($B415,'Disrupt-DIH'!$A$8:$A$22,0))="N/A","No","Yes"))</f>
        <v/>
      </c>
      <c r="F415" s="64" t="str">
        <f>IF(INDEX('Disrupt-DIH'!$B$8:$B$22,MATCH($B415,'Disrupt-DIH'!$A$8:$A$22,0))="","",IF(INDEX('Disrupt-DIH'!E$8:E$22,MATCH($B415,'Disrupt-DIH'!$A$8:$A$22,0))="N/A","No","Yes"))</f>
        <v/>
      </c>
      <c r="G415" s="64" t="str">
        <f>IF(INDEX('Disrupt-DIH'!$B$8:$B$22,MATCH($B415,'Disrupt-DIH'!$A$8:$A$22,0))="","",IF(INDEX('Disrupt-DIH'!F$8:F$22,MATCH($B415,'Disrupt-DIH'!$A$8:$A$22,0))="N/A","No","Yes"))</f>
        <v/>
      </c>
      <c r="H415" s="64" t="str">
        <f t="shared" si="18"/>
        <v/>
      </c>
      <c r="I415" s="50">
        <v>8</v>
      </c>
      <c r="J415" s="52" t="str">
        <f>IF(INDEX('Detail-SR'!$B$8:$B$27,MATCH(I415,'Detail-SR'!$A$8:$A$27,0))="","",IF(INDEX('Detail-SR'!$E$8:$E$27,MATCH(I415,'Detail-SR'!$A$8:$A$27,0))=H415,INDEX('Detail-SR'!$B$8:$B$27,MATCH(I415,'Detail-SR'!$A$8:$A$27,0)),""))</f>
        <v/>
      </c>
      <c r="K415" s="33"/>
      <c r="L415" s="50">
        <f t="shared" si="19"/>
        <v>0</v>
      </c>
      <c r="M415" s="50" t="str">
        <f t="shared" si="20"/>
        <v>D7c</v>
      </c>
    </row>
    <row r="416" spans="1:13" x14ac:dyDescent="0.25">
      <c r="A416" s="50">
        <v>409</v>
      </c>
      <c r="B416" s="50" t="s">
        <v>230</v>
      </c>
      <c r="C416" s="52" t="str">
        <f>IF(H416="","",IF(INDEX('Disrupt-DIH'!$B$8:$B$22,MATCH(B416,'Disrupt-DIH'!$A$8:$A$22,0))="","",INDEX('Disrupt-DIH'!$B$8:$B$22,MATCH(B416,'Disrupt-DIH'!$A$8:$A$22,0))))</f>
        <v/>
      </c>
      <c r="D416" s="64" t="s">
        <v>38</v>
      </c>
      <c r="E416" s="64" t="str">
        <f>IF(INDEX('Disrupt-DIH'!$B$8:$B$22,MATCH($B416,'Disrupt-DIH'!$A$8:$A$22,0))="","",IF(INDEX('Disrupt-DIH'!D$8:D$22,MATCH($B416,'Disrupt-DIH'!$A$8:$A$22,0))="N/A","No","Yes"))</f>
        <v/>
      </c>
      <c r="F416" s="64" t="str">
        <f>IF(INDEX('Disrupt-DIH'!$B$8:$B$22,MATCH($B416,'Disrupt-DIH'!$A$8:$A$22,0))="","",IF(INDEX('Disrupt-DIH'!E$8:E$22,MATCH($B416,'Disrupt-DIH'!$A$8:$A$22,0))="N/A","No","Yes"))</f>
        <v/>
      </c>
      <c r="G416" s="64" t="str">
        <f>IF(INDEX('Disrupt-DIH'!$B$8:$B$22,MATCH($B416,'Disrupt-DIH'!$A$8:$A$22,0))="","",IF(INDEX('Disrupt-DIH'!F$8:F$22,MATCH($B416,'Disrupt-DIH'!$A$8:$A$22,0))="N/A","No","Yes"))</f>
        <v/>
      </c>
      <c r="H416" s="64" t="str">
        <f t="shared" si="18"/>
        <v/>
      </c>
      <c r="I416" s="50">
        <v>9</v>
      </c>
      <c r="J416" s="52" t="str">
        <f>IF(INDEX('Detail-SR'!$B$8:$B$27,MATCH(I416,'Detail-SR'!$A$8:$A$27,0))="","",IF(INDEX('Detail-SR'!$E$8:$E$27,MATCH(I416,'Detail-SR'!$A$8:$A$27,0))=H416,INDEX('Detail-SR'!$B$8:$B$27,MATCH(I416,'Detail-SR'!$A$8:$A$27,0)),""))</f>
        <v/>
      </c>
      <c r="K416" s="33"/>
      <c r="L416" s="50">
        <f t="shared" si="19"/>
        <v>0</v>
      </c>
      <c r="M416" s="50" t="str">
        <f t="shared" si="20"/>
        <v>D7c</v>
      </c>
    </row>
    <row r="417" spans="1:13" x14ac:dyDescent="0.25">
      <c r="A417" s="50">
        <v>410</v>
      </c>
      <c r="B417" s="50" t="s">
        <v>230</v>
      </c>
      <c r="C417" s="52" t="str">
        <f>IF(H417="","",IF(INDEX('Disrupt-DIH'!$B$8:$B$22,MATCH(B417,'Disrupt-DIH'!$A$8:$A$22,0))="","",INDEX('Disrupt-DIH'!$B$8:$B$22,MATCH(B417,'Disrupt-DIH'!$A$8:$A$22,0))))</f>
        <v/>
      </c>
      <c r="D417" s="64" t="s">
        <v>38</v>
      </c>
      <c r="E417" s="64" t="str">
        <f>IF(INDEX('Disrupt-DIH'!$B$8:$B$22,MATCH($B417,'Disrupt-DIH'!$A$8:$A$22,0))="","",IF(INDEX('Disrupt-DIH'!D$8:D$22,MATCH($B417,'Disrupt-DIH'!$A$8:$A$22,0))="N/A","No","Yes"))</f>
        <v/>
      </c>
      <c r="F417" s="64" t="str">
        <f>IF(INDEX('Disrupt-DIH'!$B$8:$B$22,MATCH($B417,'Disrupt-DIH'!$A$8:$A$22,0))="","",IF(INDEX('Disrupt-DIH'!E$8:E$22,MATCH($B417,'Disrupt-DIH'!$A$8:$A$22,0))="N/A","No","Yes"))</f>
        <v/>
      </c>
      <c r="G417" s="64" t="str">
        <f>IF(INDEX('Disrupt-DIH'!$B$8:$B$22,MATCH($B417,'Disrupt-DIH'!$A$8:$A$22,0))="","",IF(INDEX('Disrupt-DIH'!F$8:F$22,MATCH($B417,'Disrupt-DIH'!$A$8:$A$22,0))="N/A","No","Yes"))</f>
        <v/>
      </c>
      <c r="H417" s="64" t="str">
        <f t="shared" si="18"/>
        <v/>
      </c>
      <c r="I417" s="50">
        <v>10</v>
      </c>
      <c r="J417" s="52" t="str">
        <f>IF(INDEX('Detail-SR'!$B$8:$B$27,MATCH(I417,'Detail-SR'!$A$8:$A$27,0))="","",IF(INDEX('Detail-SR'!$E$8:$E$27,MATCH(I417,'Detail-SR'!$A$8:$A$27,0))=H417,INDEX('Detail-SR'!$B$8:$B$27,MATCH(I417,'Detail-SR'!$A$8:$A$27,0)),""))</f>
        <v/>
      </c>
      <c r="K417" s="33"/>
      <c r="L417" s="50">
        <f t="shared" si="19"/>
        <v>0</v>
      </c>
      <c r="M417" s="50" t="str">
        <f t="shared" si="20"/>
        <v>D7c</v>
      </c>
    </row>
    <row r="418" spans="1:13" x14ac:dyDescent="0.25">
      <c r="A418" s="50">
        <v>411</v>
      </c>
      <c r="B418" s="50" t="s">
        <v>230</v>
      </c>
      <c r="C418" s="52" t="str">
        <f>IF(H418="","",IF(INDEX('Disrupt-DIH'!$B$8:$B$22,MATCH(B418,'Disrupt-DIH'!$A$8:$A$22,0))="","",INDEX('Disrupt-DIH'!$B$8:$B$22,MATCH(B418,'Disrupt-DIH'!$A$8:$A$22,0))))</f>
        <v/>
      </c>
      <c r="D418" s="64" t="s">
        <v>38</v>
      </c>
      <c r="E418" s="64" t="str">
        <f>IF(INDEX('Disrupt-DIH'!$B$8:$B$22,MATCH($B418,'Disrupt-DIH'!$A$8:$A$22,0))="","",IF(INDEX('Disrupt-DIH'!D$8:D$22,MATCH($B418,'Disrupt-DIH'!$A$8:$A$22,0))="N/A","No","Yes"))</f>
        <v/>
      </c>
      <c r="F418" s="64" t="str">
        <f>IF(INDEX('Disrupt-DIH'!$B$8:$B$22,MATCH($B418,'Disrupt-DIH'!$A$8:$A$22,0))="","",IF(INDEX('Disrupt-DIH'!E$8:E$22,MATCH($B418,'Disrupt-DIH'!$A$8:$A$22,0))="N/A","No","Yes"))</f>
        <v/>
      </c>
      <c r="G418" s="64" t="str">
        <f>IF(INDEX('Disrupt-DIH'!$B$8:$B$22,MATCH($B418,'Disrupt-DIH'!$A$8:$A$22,0))="","",IF(INDEX('Disrupt-DIH'!F$8:F$22,MATCH($B418,'Disrupt-DIH'!$A$8:$A$22,0))="N/A","No","Yes"))</f>
        <v/>
      </c>
      <c r="H418" s="64" t="str">
        <f t="shared" si="18"/>
        <v/>
      </c>
      <c r="I418" s="50">
        <v>11</v>
      </c>
      <c r="J418" s="52" t="str">
        <f>IF(INDEX('Detail-SR'!$B$8:$B$27,MATCH(I418,'Detail-SR'!$A$8:$A$27,0))="","",IF(INDEX('Detail-SR'!$E$8:$E$27,MATCH(I418,'Detail-SR'!$A$8:$A$27,0))=H418,INDEX('Detail-SR'!$B$8:$B$27,MATCH(I418,'Detail-SR'!$A$8:$A$27,0)),""))</f>
        <v/>
      </c>
      <c r="K418" s="33"/>
      <c r="L418" s="50">
        <f t="shared" si="19"/>
        <v>0</v>
      </c>
      <c r="M418" s="50" t="str">
        <f t="shared" si="20"/>
        <v>D7c</v>
      </c>
    </row>
    <row r="419" spans="1:13" x14ac:dyDescent="0.25">
      <c r="A419" s="50">
        <v>412</v>
      </c>
      <c r="B419" s="50" t="s">
        <v>230</v>
      </c>
      <c r="C419" s="52" t="str">
        <f>IF(H419="","",IF(INDEX('Disrupt-DIH'!$B$8:$B$22,MATCH(B419,'Disrupt-DIH'!$A$8:$A$22,0))="","",INDEX('Disrupt-DIH'!$B$8:$B$22,MATCH(B419,'Disrupt-DIH'!$A$8:$A$22,0))))</f>
        <v/>
      </c>
      <c r="D419" s="64" t="s">
        <v>38</v>
      </c>
      <c r="E419" s="64" t="str">
        <f>IF(INDEX('Disrupt-DIH'!$B$8:$B$22,MATCH($B419,'Disrupt-DIH'!$A$8:$A$22,0))="","",IF(INDEX('Disrupt-DIH'!D$8:D$22,MATCH($B419,'Disrupt-DIH'!$A$8:$A$22,0))="N/A","No","Yes"))</f>
        <v/>
      </c>
      <c r="F419" s="64" t="str">
        <f>IF(INDEX('Disrupt-DIH'!$B$8:$B$22,MATCH($B419,'Disrupt-DIH'!$A$8:$A$22,0))="","",IF(INDEX('Disrupt-DIH'!E$8:E$22,MATCH($B419,'Disrupt-DIH'!$A$8:$A$22,0))="N/A","No","Yes"))</f>
        <v/>
      </c>
      <c r="G419" s="64" t="str">
        <f>IF(INDEX('Disrupt-DIH'!$B$8:$B$22,MATCH($B419,'Disrupt-DIH'!$A$8:$A$22,0))="","",IF(INDEX('Disrupt-DIH'!F$8:F$22,MATCH($B419,'Disrupt-DIH'!$A$8:$A$22,0))="N/A","No","Yes"))</f>
        <v/>
      </c>
      <c r="H419" s="64" t="str">
        <f t="shared" si="18"/>
        <v/>
      </c>
      <c r="I419" s="50">
        <v>12</v>
      </c>
      <c r="J419" s="52" t="str">
        <f>IF(INDEX('Detail-SR'!$B$8:$B$27,MATCH(I419,'Detail-SR'!$A$8:$A$27,0))="","",IF(INDEX('Detail-SR'!$E$8:$E$27,MATCH(I419,'Detail-SR'!$A$8:$A$27,0))=H419,INDEX('Detail-SR'!$B$8:$B$27,MATCH(I419,'Detail-SR'!$A$8:$A$27,0)),""))</f>
        <v/>
      </c>
      <c r="K419" s="33"/>
      <c r="L419" s="50">
        <f t="shared" si="19"/>
        <v>0</v>
      </c>
      <c r="M419" s="50" t="str">
        <f t="shared" si="20"/>
        <v>D7c</v>
      </c>
    </row>
    <row r="420" spans="1:13" x14ac:dyDescent="0.25">
      <c r="A420" s="50">
        <v>413</v>
      </c>
      <c r="B420" s="50" t="s">
        <v>230</v>
      </c>
      <c r="C420" s="52" t="str">
        <f>IF(H420="","",IF(INDEX('Disrupt-DIH'!$B$8:$B$22,MATCH(B420,'Disrupt-DIH'!$A$8:$A$22,0))="","",INDEX('Disrupt-DIH'!$B$8:$B$22,MATCH(B420,'Disrupt-DIH'!$A$8:$A$22,0))))</f>
        <v/>
      </c>
      <c r="D420" s="64" t="s">
        <v>38</v>
      </c>
      <c r="E420" s="64" t="str">
        <f>IF(INDEX('Disrupt-DIH'!$B$8:$B$22,MATCH($B420,'Disrupt-DIH'!$A$8:$A$22,0))="","",IF(INDEX('Disrupt-DIH'!D$8:D$22,MATCH($B420,'Disrupt-DIH'!$A$8:$A$22,0))="N/A","No","Yes"))</f>
        <v/>
      </c>
      <c r="F420" s="64" t="str">
        <f>IF(INDEX('Disrupt-DIH'!$B$8:$B$22,MATCH($B420,'Disrupt-DIH'!$A$8:$A$22,0))="","",IF(INDEX('Disrupt-DIH'!E$8:E$22,MATCH($B420,'Disrupt-DIH'!$A$8:$A$22,0))="N/A","No","Yes"))</f>
        <v/>
      </c>
      <c r="G420" s="64" t="str">
        <f>IF(INDEX('Disrupt-DIH'!$B$8:$B$22,MATCH($B420,'Disrupt-DIH'!$A$8:$A$22,0))="","",IF(INDEX('Disrupt-DIH'!F$8:F$22,MATCH($B420,'Disrupt-DIH'!$A$8:$A$22,0))="N/A","No","Yes"))</f>
        <v/>
      </c>
      <c r="H420" s="64" t="str">
        <f t="shared" si="18"/>
        <v/>
      </c>
      <c r="I420" s="50">
        <v>13</v>
      </c>
      <c r="J420" s="52" t="str">
        <f>IF(INDEX('Detail-SR'!$B$8:$B$27,MATCH(I420,'Detail-SR'!$A$8:$A$27,0))="","",IF(INDEX('Detail-SR'!$E$8:$E$27,MATCH(I420,'Detail-SR'!$A$8:$A$27,0))=H420,INDEX('Detail-SR'!$B$8:$B$27,MATCH(I420,'Detail-SR'!$A$8:$A$27,0)),""))</f>
        <v/>
      </c>
      <c r="K420" s="33"/>
      <c r="L420" s="50">
        <f t="shared" si="19"/>
        <v>0</v>
      </c>
      <c r="M420" s="50" t="str">
        <f t="shared" si="20"/>
        <v>D7c</v>
      </c>
    </row>
    <row r="421" spans="1:13" x14ac:dyDescent="0.25">
      <c r="A421" s="50">
        <v>414</v>
      </c>
      <c r="B421" s="50" t="s">
        <v>230</v>
      </c>
      <c r="C421" s="52" t="str">
        <f>IF(H421="","",IF(INDEX('Disrupt-DIH'!$B$8:$B$22,MATCH(B421,'Disrupt-DIH'!$A$8:$A$22,0))="","",INDEX('Disrupt-DIH'!$B$8:$B$22,MATCH(B421,'Disrupt-DIH'!$A$8:$A$22,0))))</f>
        <v/>
      </c>
      <c r="D421" s="64" t="s">
        <v>38</v>
      </c>
      <c r="E421" s="64" t="str">
        <f>IF(INDEX('Disrupt-DIH'!$B$8:$B$22,MATCH($B421,'Disrupt-DIH'!$A$8:$A$22,0))="","",IF(INDEX('Disrupt-DIH'!D$8:D$22,MATCH($B421,'Disrupt-DIH'!$A$8:$A$22,0))="N/A","No","Yes"))</f>
        <v/>
      </c>
      <c r="F421" s="64" t="str">
        <f>IF(INDEX('Disrupt-DIH'!$B$8:$B$22,MATCH($B421,'Disrupt-DIH'!$A$8:$A$22,0))="","",IF(INDEX('Disrupt-DIH'!E$8:E$22,MATCH($B421,'Disrupt-DIH'!$A$8:$A$22,0))="N/A","No","Yes"))</f>
        <v/>
      </c>
      <c r="G421" s="64" t="str">
        <f>IF(INDEX('Disrupt-DIH'!$B$8:$B$22,MATCH($B421,'Disrupt-DIH'!$A$8:$A$22,0))="","",IF(INDEX('Disrupt-DIH'!F$8:F$22,MATCH($B421,'Disrupt-DIH'!$A$8:$A$22,0))="N/A","No","Yes"))</f>
        <v/>
      </c>
      <c r="H421" s="64" t="str">
        <f t="shared" si="18"/>
        <v/>
      </c>
      <c r="I421" s="50">
        <v>14</v>
      </c>
      <c r="J421" s="52" t="str">
        <f>IF(INDEX('Detail-SR'!$B$8:$B$27,MATCH(I421,'Detail-SR'!$A$8:$A$27,0))="","",IF(INDEX('Detail-SR'!$E$8:$E$27,MATCH(I421,'Detail-SR'!$A$8:$A$27,0))=H421,INDEX('Detail-SR'!$B$8:$B$27,MATCH(I421,'Detail-SR'!$A$8:$A$27,0)),""))</f>
        <v/>
      </c>
      <c r="K421" s="33"/>
      <c r="L421" s="50">
        <f t="shared" si="19"/>
        <v>0</v>
      </c>
      <c r="M421" s="50" t="str">
        <f t="shared" si="20"/>
        <v>D7c</v>
      </c>
    </row>
    <row r="422" spans="1:13" x14ac:dyDescent="0.25">
      <c r="A422" s="50">
        <v>415</v>
      </c>
      <c r="B422" s="50" t="s">
        <v>230</v>
      </c>
      <c r="C422" s="52" t="str">
        <f>IF(H422="","",IF(INDEX('Disrupt-DIH'!$B$8:$B$22,MATCH(B422,'Disrupt-DIH'!$A$8:$A$22,0))="","",INDEX('Disrupt-DIH'!$B$8:$B$22,MATCH(B422,'Disrupt-DIH'!$A$8:$A$22,0))))</f>
        <v/>
      </c>
      <c r="D422" s="64" t="s">
        <v>38</v>
      </c>
      <c r="E422" s="64" t="str">
        <f>IF(INDEX('Disrupt-DIH'!$B$8:$B$22,MATCH($B422,'Disrupt-DIH'!$A$8:$A$22,0))="","",IF(INDEX('Disrupt-DIH'!D$8:D$22,MATCH($B422,'Disrupt-DIH'!$A$8:$A$22,0))="N/A","No","Yes"))</f>
        <v/>
      </c>
      <c r="F422" s="64" t="str">
        <f>IF(INDEX('Disrupt-DIH'!$B$8:$B$22,MATCH($B422,'Disrupt-DIH'!$A$8:$A$22,0))="","",IF(INDEX('Disrupt-DIH'!E$8:E$22,MATCH($B422,'Disrupt-DIH'!$A$8:$A$22,0))="N/A","No","Yes"))</f>
        <v/>
      </c>
      <c r="G422" s="64" t="str">
        <f>IF(INDEX('Disrupt-DIH'!$B$8:$B$22,MATCH($B422,'Disrupt-DIH'!$A$8:$A$22,0))="","",IF(INDEX('Disrupt-DIH'!F$8:F$22,MATCH($B422,'Disrupt-DIH'!$A$8:$A$22,0))="N/A","No","Yes"))</f>
        <v/>
      </c>
      <c r="H422" s="64" t="str">
        <f t="shared" si="18"/>
        <v/>
      </c>
      <c r="I422" s="50">
        <v>15</v>
      </c>
      <c r="J422" s="52" t="str">
        <f>IF(INDEX('Detail-SR'!$B$8:$B$27,MATCH(I422,'Detail-SR'!$A$8:$A$27,0))="","",IF(INDEX('Detail-SR'!$E$8:$E$27,MATCH(I422,'Detail-SR'!$A$8:$A$27,0))=H422,INDEX('Detail-SR'!$B$8:$B$27,MATCH(I422,'Detail-SR'!$A$8:$A$27,0)),""))</f>
        <v/>
      </c>
      <c r="K422" s="33"/>
      <c r="L422" s="50">
        <f t="shared" si="19"/>
        <v>0</v>
      </c>
      <c r="M422" s="50" t="str">
        <f t="shared" si="20"/>
        <v>D7c</v>
      </c>
    </row>
    <row r="423" spans="1:13" x14ac:dyDescent="0.25">
      <c r="A423" s="50">
        <v>416</v>
      </c>
      <c r="B423" s="50" t="s">
        <v>230</v>
      </c>
      <c r="C423" s="52" t="str">
        <f>IF(H423="","",IF(INDEX('Disrupt-DIH'!$B$8:$B$22,MATCH(B423,'Disrupt-DIH'!$A$8:$A$22,0))="","",INDEX('Disrupt-DIH'!$B$8:$B$22,MATCH(B423,'Disrupt-DIH'!$A$8:$A$22,0))))</f>
        <v/>
      </c>
      <c r="D423" s="64" t="s">
        <v>38</v>
      </c>
      <c r="E423" s="64" t="str">
        <f>IF(INDEX('Disrupt-DIH'!$B$8:$B$22,MATCH($B423,'Disrupt-DIH'!$A$8:$A$22,0))="","",IF(INDEX('Disrupt-DIH'!D$8:D$22,MATCH($B423,'Disrupt-DIH'!$A$8:$A$22,0))="N/A","No","Yes"))</f>
        <v/>
      </c>
      <c r="F423" s="64" t="str">
        <f>IF(INDEX('Disrupt-DIH'!$B$8:$B$22,MATCH($B423,'Disrupt-DIH'!$A$8:$A$22,0))="","",IF(INDEX('Disrupt-DIH'!E$8:E$22,MATCH($B423,'Disrupt-DIH'!$A$8:$A$22,0))="N/A","No","Yes"))</f>
        <v/>
      </c>
      <c r="G423" s="64" t="str">
        <f>IF(INDEX('Disrupt-DIH'!$B$8:$B$22,MATCH($B423,'Disrupt-DIH'!$A$8:$A$22,0))="","",IF(INDEX('Disrupt-DIH'!F$8:F$22,MATCH($B423,'Disrupt-DIH'!$A$8:$A$22,0))="N/A","No","Yes"))</f>
        <v/>
      </c>
      <c r="H423" s="64" t="str">
        <f t="shared" si="18"/>
        <v/>
      </c>
      <c r="I423" s="50">
        <v>16</v>
      </c>
      <c r="J423" s="52" t="str">
        <f>IF(INDEX('Detail-SR'!$B$8:$B$27,MATCH(I423,'Detail-SR'!$A$8:$A$27,0))="","",IF(INDEX('Detail-SR'!$E$8:$E$27,MATCH(I423,'Detail-SR'!$A$8:$A$27,0))=H423,INDEX('Detail-SR'!$B$8:$B$27,MATCH(I423,'Detail-SR'!$A$8:$A$27,0)),""))</f>
        <v/>
      </c>
      <c r="K423" s="33"/>
      <c r="L423" s="50">
        <f t="shared" si="19"/>
        <v>0</v>
      </c>
      <c r="M423" s="50" t="str">
        <f t="shared" si="20"/>
        <v>D7c</v>
      </c>
    </row>
    <row r="424" spans="1:13" x14ac:dyDescent="0.25">
      <c r="A424" s="50">
        <v>417</v>
      </c>
      <c r="B424" s="50" t="s">
        <v>230</v>
      </c>
      <c r="C424" s="52" t="str">
        <f>IF(H424="","",IF(INDEX('Disrupt-DIH'!$B$8:$B$22,MATCH(B424,'Disrupt-DIH'!$A$8:$A$22,0))="","",INDEX('Disrupt-DIH'!$B$8:$B$22,MATCH(B424,'Disrupt-DIH'!$A$8:$A$22,0))))</f>
        <v/>
      </c>
      <c r="D424" s="64" t="s">
        <v>38</v>
      </c>
      <c r="E424" s="64" t="str">
        <f>IF(INDEX('Disrupt-DIH'!$B$8:$B$22,MATCH($B424,'Disrupt-DIH'!$A$8:$A$22,0))="","",IF(INDEX('Disrupt-DIH'!D$8:D$22,MATCH($B424,'Disrupt-DIH'!$A$8:$A$22,0))="N/A","No","Yes"))</f>
        <v/>
      </c>
      <c r="F424" s="64" t="str">
        <f>IF(INDEX('Disrupt-DIH'!$B$8:$B$22,MATCH($B424,'Disrupt-DIH'!$A$8:$A$22,0))="","",IF(INDEX('Disrupt-DIH'!E$8:E$22,MATCH($B424,'Disrupt-DIH'!$A$8:$A$22,0))="N/A","No","Yes"))</f>
        <v/>
      </c>
      <c r="G424" s="64" t="str">
        <f>IF(INDEX('Disrupt-DIH'!$B$8:$B$22,MATCH($B424,'Disrupt-DIH'!$A$8:$A$22,0))="","",IF(INDEX('Disrupt-DIH'!F$8:F$22,MATCH($B424,'Disrupt-DIH'!$A$8:$A$22,0))="N/A","No","Yes"))</f>
        <v/>
      </c>
      <c r="H424" s="64" t="str">
        <f t="shared" si="18"/>
        <v/>
      </c>
      <c r="I424" s="50">
        <v>17</v>
      </c>
      <c r="J424" s="52" t="str">
        <f>IF(INDEX('Detail-SR'!$B$8:$B$27,MATCH(I424,'Detail-SR'!$A$8:$A$27,0))="","",IF(INDEX('Detail-SR'!$E$8:$E$27,MATCH(I424,'Detail-SR'!$A$8:$A$27,0))=H424,INDEX('Detail-SR'!$B$8:$B$27,MATCH(I424,'Detail-SR'!$A$8:$A$27,0)),""))</f>
        <v/>
      </c>
      <c r="K424" s="33"/>
      <c r="L424" s="50">
        <f t="shared" si="19"/>
        <v>0</v>
      </c>
      <c r="M424" s="50" t="str">
        <f t="shared" si="20"/>
        <v>D7c</v>
      </c>
    </row>
    <row r="425" spans="1:13" x14ac:dyDescent="0.25">
      <c r="A425" s="50">
        <v>418</v>
      </c>
      <c r="B425" s="50" t="s">
        <v>230</v>
      </c>
      <c r="C425" s="52" t="str">
        <f>IF(H425="","",IF(INDEX('Disrupt-DIH'!$B$8:$B$22,MATCH(B425,'Disrupt-DIH'!$A$8:$A$22,0))="","",INDEX('Disrupt-DIH'!$B$8:$B$22,MATCH(B425,'Disrupt-DIH'!$A$8:$A$22,0))))</f>
        <v/>
      </c>
      <c r="D425" s="64" t="s">
        <v>38</v>
      </c>
      <c r="E425" s="64" t="str">
        <f>IF(INDEX('Disrupt-DIH'!$B$8:$B$22,MATCH($B425,'Disrupt-DIH'!$A$8:$A$22,0))="","",IF(INDEX('Disrupt-DIH'!D$8:D$22,MATCH($B425,'Disrupt-DIH'!$A$8:$A$22,0))="N/A","No","Yes"))</f>
        <v/>
      </c>
      <c r="F425" s="64" t="str">
        <f>IF(INDEX('Disrupt-DIH'!$B$8:$B$22,MATCH($B425,'Disrupt-DIH'!$A$8:$A$22,0))="","",IF(INDEX('Disrupt-DIH'!E$8:E$22,MATCH($B425,'Disrupt-DIH'!$A$8:$A$22,0))="N/A","No","Yes"))</f>
        <v/>
      </c>
      <c r="G425" s="64" t="str">
        <f>IF(INDEX('Disrupt-DIH'!$B$8:$B$22,MATCH($B425,'Disrupt-DIH'!$A$8:$A$22,0))="","",IF(INDEX('Disrupt-DIH'!F$8:F$22,MATCH($B425,'Disrupt-DIH'!$A$8:$A$22,0))="N/A","No","Yes"))</f>
        <v/>
      </c>
      <c r="H425" s="64" t="str">
        <f t="shared" si="18"/>
        <v/>
      </c>
      <c r="I425" s="50">
        <v>18</v>
      </c>
      <c r="J425" s="52" t="str">
        <f>IF(INDEX('Detail-SR'!$B$8:$B$27,MATCH(I425,'Detail-SR'!$A$8:$A$27,0))="","",IF(INDEX('Detail-SR'!$E$8:$E$27,MATCH(I425,'Detail-SR'!$A$8:$A$27,0))=H425,INDEX('Detail-SR'!$B$8:$B$27,MATCH(I425,'Detail-SR'!$A$8:$A$27,0)),""))</f>
        <v/>
      </c>
      <c r="K425" s="33"/>
      <c r="L425" s="50">
        <f t="shared" si="19"/>
        <v>0</v>
      </c>
      <c r="M425" s="50" t="str">
        <f t="shared" si="20"/>
        <v>D7c</v>
      </c>
    </row>
    <row r="426" spans="1:13" x14ac:dyDescent="0.25">
      <c r="A426" s="50">
        <v>419</v>
      </c>
      <c r="B426" s="50" t="s">
        <v>230</v>
      </c>
      <c r="C426" s="52" t="str">
        <f>IF(H426="","",IF(INDEX('Disrupt-DIH'!$B$8:$B$22,MATCH(B426,'Disrupt-DIH'!$A$8:$A$22,0))="","",INDEX('Disrupt-DIH'!$B$8:$B$22,MATCH(B426,'Disrupt-DIH'!$A$8:$A$22,0))))</f>
        <v/>
      </c>
      <c r="D426" s="64" t="s">
        <v>38</v>
      </c>
      <c r="E426" s="64" t="str">
        <f>IF(INDEX('Disrupt-DIH'!$B$8:$B$22,MATCH($B426,'Disrupt-DIH'!$A$8:$A$22,0))="","",IF(INDEX('Disrupt-DIH'!D$8:D$22,MATCH($B426,'Disrupt-DIH'!$A$8:$A$22,0))="N/A","No","Yes"))</f>
        <v/>
      </c>
      <c r="F426" s="64" t="str">
        <f>IF(INDEX('Disrupt-DIH'!$B$8:$B$22,MATCH($B426,'Disrupt-DIH'!$A$8:$A$22,0))="","",IF(INDEX('Disrupt-DIH'!E$8:E$22,MATCH($B426,'Disrupt-DIH'!$A$8:$A$22,0))="N/A","No","Yes"))</f>
        <v/>
      </c>
      <c r="G426" s="64" t="str">
        <f>IF(INDEX('Disrupt-DIH'!$B$8:$B$22,MATCH($B426,'Disrupt-DIH'!$A$8:$A$22,0))="","",IF(INDEX('Disrupt-DIH'!F$8:F$22,MATCH($B426,'Disrupt-DIH'!$A$8:$A$22,0))="N/A","No","Yes"))</f>
        <v/>
      </c>
      <c r="H426" s="64" t="str">
        <f t="shared" si="18"/>
        <v/>
      </c>
      <c r="I426" s="50">
        <v>19</v>
      </c>
      <c r="J426" s="52" t="str">
        <f>IF(INDEX('Detail-SR'!$B$8:$B$27,MATCH(I426,'Detail-SR'!$A$8:$A$27,0))="","",IF(INDEX('Detail-SR'!$E$8:$E$27,MATCH(I426,'Detail-SR'!$A$8:$A$27,0))=H426,INDEX('Detail-SR'!$B$8:$B$27,MATCH(I426,'Detail-SR'!$A$8:$A$27,0)),""))</f>
        <v/>
      </c>
      <c r="K426" s="33"/>
      <c r="L426" s="50">
        <f t="shared" si="19"/>
        <v>0</v>
      </c>
      <c r="M426" s="50" t="str">
        <f t="shared" si="20"/>
        <v>D7c</v>
      </c>
    </row>
    <row r="427" spans="1:13" x14ac:dyDescent="0.25">
      <c r="A427" s="50">
        <v>420</v>
      </c>
      <c r="B427" s="50" t="s">
        <v>230</v>
      </c>
      <c r="C427" s="52" t="str">
        <f>IF(H427="","",IF(INDEX('Disrupt-DIH'!$B$8:$B$22,MATCH(B427,'Disrupt-DIH'!$A$8:$A$22,0))="","",INDEX('Disrupt-DIH'!$B$8:$B$22,MATCH(B427,'Disrupt-DIH'!$A$8:$A$22,0))))</f>
        <v/>
      </c>
      <c r="D427" s="64" t="s">
        <v>38</v>
      </c>
      <c r="E427" s="64" t="str">
        <f>IF(INDEX('Disrupt-DIH'!$B$8:$B$22,MATCH($B427,'Disrupt-DIH'!$A$8:$A$22,0))="","",IF(INDEX('Disrupt-DIH'!D$8:D$22,MATCH($B427,'Disrupt-DIH'!$A$8:$A$22,0))="N/A","No","Yes"))</f>
        <v/>
      </c>
      <c r="F427" s="64" t="str">
        <f>IF(INDEX('Disrupt-DIH'!$B$8:$B$22,MATCH($B427,'Disrupt-DIH'!$A$8:$A$22,0))="","",IF(INDEX('Disrupt-DIH'!E$8:E$22,MATCH($B427,'Disrupt-DIH'!$A$8:$A$22,0))="N/A","No","Yes"))</f>
        <v/>
      </c>
      <c r="G427" s="64" t="str">
        <f>IF(INDEX('Disrupt-DIH'!$B$8:$B$22,MATCH($B427,'Disrupt-DIH'!$A$8:$A$22,0))="","",IF(INDEX('Disrupt-DIH'!F$8:F$22,MATCH($B427,'Disrupt-DIH'!$A$8:$A$22,0))="N/A","No","Yes"))</f>
        <v/>
      </c>
      <c r="H427" s="64" t="str">
        <f t="shared" si="18"/>
        <v/>
      </c>
      <c r="I427" s="50">
        <v>20</v>
      </c>
      <c r="J427" s="52" t="str">
        <f>IF(INDEX('Detail-SR'!$B$8:$B$27,MATCH(I427,'Detail-SR'!$A$8:$A$27,0))="","",IF(INDEX('Detail-SR'!$E$8:$E$27,MATCH(I427,'Detail-SR'!$A$8:$A$27,0))=H427,INDEX('Detail-SR'!$B$8:$B$27,MATCH(I427,'Detail-SR'!$A$8:$A$27,0)),""))</f>
        <v/>
      </c>
      <c r="K427" s="33"/>
      <c r="L427" s="50">
        <f t="shared" si="19"/>
        <v>0</v>
      </c>
      <c r="M427" s="50" t="str">
        <f t="shared" si="20"/>
        <v>D7c</v>
      </c>
    </row>
    <row r="428" spans="1:13" x14ac:dyDescent="0.25">
      <c r="A428" s="50">
        <v>421</v>
      </c>
      <c r="B428" s="50" t="s">
        <v>231</v>
      </c>
      <c r="C428" s="52" t="str">
        <f>IF(H428="","",IF(INDEX('Disrupt-DIH'!$B$8:$B$22,MATCH(B428,'Disrupt-DIH'!$A$8:$A$22,0))="","",INDEX('Disrupt-DIH'!$B$8:$B$22,MATCH(B428,'Disrupt-DIH'!$A$8:$A$22,0))))</f>
        <v/>
      </c>
      <c r="D428" s="64" t="s">
        <v>37</v>
      </c>
      <c r="E428" s="64" t="str">
        <f>IF(INDEX('Disrupt-DIH'!$B$8:$B$22,MATCH($B428,'Disrupt-DIH'!$A$8:$A$22,0))="","",IF(INDEX('Disrupt-DIH'!D$8:D$22,MATCH($B428,'Disrupt-DIH'!$A$8:$A$22,0))="N/A","No","Yes"))</f>
        <v/>
      </c>
      <c r="F428" s="64" t="str">
        <f>IF(INDEX('Disrupt-DIH'!$B$8:$B$22,MATCH($B428,'Disrupt-DIH'!$A$8:$A$22,0))="","",IF(INDEX('Disrupt-DIH'!E$8:E$22,MATCH($B428,'Disrupt-DIH'!$A$8:$A$22,0))="N/A","No","Yes"))</f>
        <v/>
      </c>
      <c r="G428" s="64" t="str">
        <f>IF(INDEX('Disrupt-DIH'!$B$8:$B$22,MATCH($B428,'Disrupt-DIH'!$A$8:$A$22,0))="","",IF(INDEX('Disrupt-DIH'!F$8:F$22,MATCH($B428,'Disrupt-DIH'!$A$8:$A$22,0))="N/A","No","Yes"))</f>
        <v/>
      </c>
      <c r="H428" s="64" t="str">
        <f t="shared" si="18"/>
        <v/>
      </c>
      <c r="I428" s="50">
        <v>1</v>
      </c>
      <c r="J428" s="52" t="str">
        <f>IF(INDEX('Detail-SR'!$B$8:$B$27,MATCH(I428,'Detail-SR'!$A$8:$A$27,0))="","",IF(INDEX('Detail-SR'!$E$8:$E$27,MATCH(I428,'Detail-SR'!$A$8:$A$27,0))=H428,INDEX('Detail-SR'!$B$8:$B$27,MATCH(I428,'Detail-SR'!$A$8:$A$27,0)),""))</f>
        <v/>
      </c>
      <c r="K428" s="33"/>
      <c r="L428" s="50">
        <f t="shared" si="19"/>
        <v>0</v>
      </c>
      <c r="M428" s="50" t="str">
        <f t="shared" si="20"/>
        <v>D8a</v>
      </c>
    </row>
    <row r="429" spans="1:13" x14ac:dyDescent="0.25">
      <c r="A429" s="50">
        <v>422</v>
      </c>
      <c r="B429" s="50" t="s">
        <v>231</v>
      </c>
      <c r="C429" s="52" t="str">
        <f>IF(H429="","",IF(INDEX('Disrupt-DIH'!$B$8:$B$22,MATCH(B429,'Disrupt-DIH'!$A$8:$A$22,0))="","",INDEX('Disrupt-DIH'!$B$8:$B$22,MATCH(B429,'Disrupt-DIH'!$A$8:$A$22,0))))</f>
        <v/>
      </c>
      <c r="D429" s="64" t="s">
        <v>37</v>
      </c>
      <c r="E429" s="64" t="str">
        <f>IF(INDEX('Disrupt-DIH'!$B$8:$B$22,MATCH($B429,'Disrupt-DIH'!$A$8:$A$22,0))="","",IF(INDEX('Disrupt-DIH'!D$8:D$22,MATCH($B429,'Disrupt-DIH'!$A$8:$A$22,0))="N/A","No","Yes"))</f>
        <v/>
      </c>
      <c r="F429" s="64" t="str">
        <f>IF(INDEX('Disrupt-DIH'!$B$8:$B$22,MATCH($B429,'Disrupt-DIH'!$A$8:$A$22,0))="","",IF(INDEX('Disrupt-DIH'!E$8:E$22,MATCH($B429,'Disrupt-DIH'!$A$8:$A$22,0))="N/A","No","Yes"))</f>
        <v/>
      </c>
      <c r="G429" s="64" t="str">
        <f>IF(INDEX('Disrupt-DIH'!$B$8:$B$22,MATCH($B429,'Disrupt-DIH'!$A$8:$A$22,0))="","",IF(INDEX('Disrupt-DIH'!F$8:F$22,MATCH($B429,'Disrupt-DIH'!$A$8:$A$22,0))="N/A","No","Yes"))</f>
        <v/>
      </c>
      <c r="H429" s="64" t="str">
        <f t="shared" si="18"/>
        <v/>
      </c>
      <c r="I429" s="50">
        <v>2</v>
      </c>
      <c r="J429" s="52" t="str">
        <f>IF(INDEX('Detail-SR'!$B$8:$B$27,MATCH(I429,'Detail-SR'!$A$8:$A$27,0))="","",IF(INDEX('Detail-SR'!$E$8:$E$27,MATCH(I429,'Detail-SR'!$A$8:$A$27,0))=H429,INDEX('Detail-SR'!$B$8:$B$27,MATCH(I429,'Detail-SR'!$A$8:$A$27,0)),""))</f>
        <v/>
      </c>
      <c r="K429" s="33"/>
      <c r="L429" s="50">
        <f t="shared" si="19"/>
        <v>0</v>
      </c>
      <c r="M429" s="50" t="str">
        <f t="shared" si="20"/>
        <v>D8a</v>
      </c>
    </row>
    <row r="430" spans="1:13" x14ac:dyDescent="0.25">
      <c r="A430" s="50">
        <v>423</v>
      </c>
      <c r="B430" s="50" t="s">
        <v>231</v>
      </c>
      <c r="C430" s="52" t="str">
        <f>IF(H430="","",IF(INDEX('Disrupt-DIH'!$B$8:$B$22,MATCH(B430,'Disrupt-DIH'!$A$8:$A$22,0))="","",INDEX('Disrupt-DIH'!$B$8:$B$22,MATCH(B430,'Disrupt-DIH'!$A$8:$A$22,0))))</f>
        <v/>
      </c>
      <c r="D430" s="64" t="s">
        <v>37</v>
      </c>
      <c r="E430" s="64" t="str">
        <f>IF(INDEX('Disrupt-DIH'!$B$8:$B$22,MATCH($B430,'Disrupt-DIH'!$A$8:$A$22,0))="","",IF(INDEX('Disrupt-DIH'!D$8:D$22,MATCH($B430,'Disrupt-DIH'!$A$8:$A$22,0))="N/A","No","Yes"))</f>
        <v/>
      </c>
      <c r="F430" s="64" t="str">
        <f>IF(INDEX('Disrupt-DIH'!$B$8:$B$22,MATCH($B430,'Disrupt-DIH'!$A$8:$A$22,0))="","",IF(INDEX('Disrupt-DIH'!E$8:E$22,MATCH($B430,'Disrupt-DIH'!$A$8:$A$22,0))="N/A","No","Yes"))</f>
        <v/>
      </c>
      <c r="G430" s="64" t="str">
        <f>IF(INDEX('Disrupt-DIH'!$B$8:$B$22,MATCH($B430,'Disrupt-DIH'!$A$8:$A$22,0))="","",IF(INDEX('Disrupt-DIH'!F$8:F$22,MATCH($B430,'Disrupt-DIH'!$A$8:$A$22,0))="N/A","No","Yes"))</f>
        <v/>
      </c>
      <c r="H430" s="64" t="str">
        <f t="shared" si="18"/>
        <v/>
      </c>
      <c r="I430" s="50">
        <v>3</v>
      </c>
      <c r="J430" s="52" t="str">
        <f>IF(INDEX('Detail-SR'!$B$8:$B$27,MATCH(I430,'Detail-SR'!$A$8:$A$27,0))="","",IF(INDEX('Detail-SR'!$E$8:$E$27,MATCH(I430,'Detail-SR'!$A$8:$A$27,0))=H430,INDEX('Detail-SR'!$B$8:$B$27,MATCH(I430,'Detail-SR'!$A$8:$A$27,0)),""))</f>
        <v/>
      </c>
      <c r="K430" s="33"/>
      <c r="L430" s="50">
        <f t="shared" si="19"/>
        <v>0</v>
      </c>
      <c r="M430" s="50" t="str">
        <f t="shared" si="20"/>
        <v>D8a</v>
      </c>
    </row>
    <row r="431" spans="1:13" x14ac:dyDescent="0.25">
      <c r="A431" s="50">
        <v>424</v>
      </c>
      <c r="B431" s="50" t="s">
        <v>231</v>
      </c>
      <c r="C431" s="52" t="str">
        <f>IF(H431="","",IF(INDEX('Disrupt-DIH'!$B$8:$B$22,MATCH(B431,'Disrupt-DIH'!$A$8:$A$22,0))="","",INDEX('Disrupt-DIH'!$B$8:$B$22,MATCH(B431,'Disrupt-DIH'!$A$8:$A$22,0))))</f>
        <v/>
      </c>
      <c r="D431" s="64" t="s">
        <v>37</v>
      </c>
      <c r="E431" s="64" t="str">
        <f>IF(INDEX('Disrupt-DIH'!$B$8:$B$22,MATCH($B431,'Disrupt-DIH'!$A$8:$A$22,0))="","",IF(INDEX('Disrupt-DIH'!D$8:D$22,MATCH($B431,'Disrupt-DIH'!$A$8:$A$22,0))="N/A","No","Yes"))</f>
        <v/>
      </c>
      <c r="F431" s="64" t="str">
        <f>IF(INDEX('Disrupt-DIH'!$B$8:$B$22,MATCH($B431,'Disrupt-DIH'!$A$8:$A$22,0))="","",IF(INDEX('Disrupt-DIH'!E$8:E$22,MATCH($B431,'Disrupt-DIH'!$A$8:$A$22,0))="N/A","No","Yes"))</f>
        <v/>
      </c>
      <c r="G431" s="64" t="str">
        <f>IF(INDEX('Disrupt-DIH'!$B$8:$B$22,MATCH($B431,'Disrupt-DIH'!$A$8:$A$22,0))="","",IF(INDEX('Disrupt-DIH'!F$8:F$22,MATCH($B431,'Disrupt-DIH'!$A$8:$A$22,0))="N/A","No","Yes"))</f>
        <v/>
      </c>
      <c r="H431" s="64" t="str">
        <f t="shared" si="18"/>
        <v/>
      </c>
      <c r="I431" s="50">
        <v>4</v>
      </c>
      <c r="J431" s="52" t="str">
        <f>IF(INDEX('Detail-SR'!$B$8:$B$27,MATCH(I431,'Detail-SR'!$A$8:$A$27,0))="","",IF(INDEX('Detail-SR'!$E$8:$E$27,MATCH(I431,'Detail-SR'!$A$8:$A$27,0))=H431,INDEX('Detail-SR'!$B$8:$B$27,MATCH(I431,'Detail-SR'!$A$8:$A$27,0)),""))</f>
        <v/>
      </c>
      <c r="K431" s="33"/>
      <c r="L431" s="50">
        <f t="shared" si="19"/>
        <v>0</v>
      </c>
      <c r="M431" s="50" t="str">
        <f t="shared" si="20"/>
        <v>D8a</v>
      </c>
    </row>
    <row r="432" spans="1:13" x14ac:dyDescent="0.25">
      <c r="A432" s="50">
        <v>425</v>
      </c>
      <c r="B432" s="50" t="s">
        <v>231</v>
      </c>
      <c r="C432" s="52" t="str">
        <f>IF(H432="","",IF(INDEX('Disrupt-DIH'!$B$8:$B$22,MATCH(B432,'Disrupt-DIH'!$A$8:$A$22,0))="","",INDEX('Disrupt-DIH'!$B$8:$B$22,MATCH(B432,'Disrupt-DIH'!$A$8:$A$22,0))))</f>
        <v/>
      </c>
      <c r="D432" s="64" t="s">
        <v>37</v>
      </c>
      <c r="E432" s="64" t="str">
        <f>IF(INDEX('Disrupt-DIH'!$B$8:$B$22,MATCH($B432,'Disrupt-DIH'!$A$8:$A$22,0))="","",IF(INDEX('Disrupt-DIH'!D$8:D$22,MATCH($B432,'Disrupt-DIH'!$A$8:$A$22,0))="N/A","No","Yes"))</f>
        <v/>
      </c>
      <c r="F432" s="64" t="str">
        <f>IF(INDEX('Disrupt-DIH'!$B$8:$B$22,MATCH($B432,'Disrupt-DIH'!$A$8:$A$22,0))="","",IF(INDEX('Disrupt-DIH'!E$8:E$22,MATCH($B432,'Disrupt-DIH'!$A$8:$A$22,0))="N/A","No","Yes"))</f>
        <v/>
      </c>
      <c r="G432" s="64" t="str">
        <f>IF(INDEX('Disrupt-DIH'!$B$8:$B$22,MATCH($B432,'Disrupt-DIH'!$A$8:$A$22,0))="","",IF(INDEX('Disrupt-DIH'!F$8:F$22,MATCH($B432,'Disrupt-DIH'!$A$8:$A$22,0))="N/A","No","Yes"))</f>
        <v/>
      </c>
      <c r="H432" s="64" t="str">
        <f t="shared" si="18"/>
        <v/>
      </c>
      <c r="I432" s="50">
        <v>5</v>
      </c>
      <c r="J432" s="52" t="str">
        <f>IF(INDEX('Detail-SR'!$B$8:$B$27,MATCH(I432,'Detail-SR'!$A$8:$A$27,0))="","",IF(INDEX('Detail-SR'!$E$8:$E$27,MATCH(I432,'Detail-SR'!$A$8:$A$27,0))=H432,INDEX('Detail-SR'!$B$8:$B$27,MATCH(I432,'Detail-SR'!$A$8:$A$27,0)),""))</f>
        <v/>
      </c>
      <c r="K432" s="33"/>
      <c r="L432" s="50">
        <f t="shared" si="19"/>
        <v>0</v>
      </c>
      <c r="M432" s="50" t="str">
        <f t="shared" si="20"/>
        <v>D8a</v>
      </c>
    </row>
    <row r="433" spans="1:13" x14ac:dyDescent="0.25">
      <c r="A433" s="50">
        <v>426</v>
      </c>
      <c r="B433" s="50" t="s">
        <v>231</v>
      </c>
      <c r="C433" s="52" t="str">
        <f>IF(H433="","",IF(INDEX('Disrupt-DIH'!$B$8:$B$22,MATCH(B433,'Disrupt-DIH'!$A$8:$A$22,0))="","",INDEX('Disrupt-DIH'!$B$8:$B$22,MATCH(B433,'Disrupt-DIH'!$A$8:$A$22,0))))</f>
        <v/>
      </c>
      <c r="D433" s="64" t="s">
        <v>37</v>
      </c>
      <c r="E433" s="64" t="str">
        <f>IF(INDEX('Disrupt-DIH'!$B$8:$B$22,MATCH($B433,'Disrupt-DIH'!$A$8:$A$22,0))="","",IF(INDEX('Disrupt-DIH'!D$8:D$22,MATCH($B433,'Disrupt-DIH'!$A$8:$A$22,0))="N/A","No","Yes"))</f>
        <v/>
      </c>
      <c r="F433" s="64" t="str">
        <f>IF(INDEX('Disrupt-DIH'!$B$8:$B$22,MATCH($B433,'Disrupt-DIH'!$A$8:$A$22,0))="","",IF(INDEX('Disrupt-DIH'!E$8:E$22,MATCH($B433,'Disrupt-DIH'!$A$8:$A$22,0))="N/A","No","Yes"))</f>
        <v/>
      </c>
      <c r="G433" s="64" t="str">
        <f>IF(INDEX('Disrupt-DIH'!$B$8:$B$22,MATCH($B433,'Disrupt-DIH'!$A$8:$A$22,0))="","",IF(INDEX('Disrupt-DIH'!F$8:F$22,MATCH($B433,'Disrupt-DIH'!$A$8:$A$22,0))="N/A","No","Yes"))</f>
        <v/>
      </c>
      <c r="H433" s="64" t="str">
        <f t="shared" si="18"/>
        <v/>
      </c>
      <c r="I433" s="50">
        <v>6</v>
      </c>
      <c r="J433" s="52" t="str">
        <f>IF(INDEX('Detail-SR'!$B$8:$B$27,MATCH(I433,'Detail-SR'!$A$8:$A$27,0))="","",IF(INDEX('Detail-SR'!$E$8:$E$27,MATCH(I433,'Detail-SR'!$A$8:$A$27,0))=H433,INDEX('Detail-SR'!$B$8:$B$27,MATCH(I433,'Detail-SR'!$A$8:$A$27,0)),""))</f>
        <v/>
      </c>
      <c r="K433" s="33"/>
      <c r="L433" s="50">
        <f t="shared" si="19"/>
        <v>0</v>
      </c>
      <c r="M433" s="50" t="str">
        <f t="shared" si="20"/>
        <v>D8a</v>
      </c>
    </row>
    <row r="434" spans="1:13" x14ac:dyDescent="0.25">
      <c r="A434" s="50">
        <v>427</v>
      </c>
      <c r="B434" s="50" t="s">
        <v>231</v>
      </c>
      <c r="C434" s="52" t="str">
        <f>IF(H434="","",IF(INDEX('Disrupt-DIH'!$B$8:$B$22,MATCH(B434,'Disrupt-DIH'!$A$8:$A$22,0))="","",INDEX('Disrupt-DIH'!$B$8:$B$22,MATCH(B434,'Disrupt-DIH'!$A$8:$A$22,0))))</f>
        <v/>
      </c>
      <c r="D434" s="64" t="s">
        <v>37</v>
      </c>
      <c r="E434" s="64" t="str">
        <f>IF(INDEX('Disrupt-DIH'!$B$8:$B$22,MATCH($B434,'Disrupt-DIH'!$A$8:$A$22,0))="","",IF(INDEX('Disrupt-DIH'!D$8:D$22,MATCH($B434,'Disrupt-DIH'!$A$8:$A$22,0))="N/A","No","Yes"))</f>
        <v/>
      </c>
      <c r="F434" s="64" t="str">
        <f>IF(INDEX('Disrupt-DIH'!$B$8:$B$22,MATCH($B434,'Disrupt-DIH'!$A$8:$A$22,0))="","",IF(INDEX('Disrupt-DIH'!E$8:E$22,MATCH($B434,'Disrupt-DIH'!$A$8:$A$22,0))="N/A","No","Yes"))</f>
        <v/>
      </c>
      <c r="G434" s="64" t="str">
        <f>IF(INDEX('Disrupt-DIH'!$B$8:$B$22,MATCH($B434,'Disrupt-DIH'!$A$8:$A$22,0))="","",IF(INDEX('Disrupt-DIH'!F$8:F$22,MATCH($B434,'Disrupt-DIH'!$A$8:$A$22,0))="N/A","No","Yes"))</f>
        <v/>
      </c>
      <c r="H434" s="64" t="str">
        <f t="shared" si="18"/>
        <v/>
      </c>
      <c r="I434" s="50">
        <v>7</v>
      </c>
      <c r="J434" s="52" t="str">
        <f>IF(INDEX('Detail-SR'!$B$8:$B$27,MATCH(I434,'Detail-SR'!$A$8:$A$27,0))="","",IF(INDEX('Detail-SR'!$E$8:$E$27,MATCH(I434,'Detail-SR'!$A$8:$A$27,0))=H434,INDEX('Detail-SR'!$B$8:$B$27,MATCH(I434,'Detail-SR'!$A$8:$A$27,0)),""))</f>
        <v/>
      </c>
      <c r="K434" s="33"/>
      <c r="L434" s="50">
        <f t="shared" si="19"/>
        <v>0</v>
      </c>
      <c r="M434" s="50" t="str">
        <f t="shared" si="20"/>
        <v>D8a</v>
      </c>
    </row>
    <row r="435" spans="1:13" x14ac:dyDescent="0.25">
      <c r="A435" s="50">
        <v>428</v>
      </c>
      <c r="B435" s="50" t="s">
        <v>231</v>
      </c>
      <c r="C435" s="52" t="str">
        <f>IF(H435="","",IF(INDEX('Disrupt-DIH'!$B$8:$B$22,MATCH(B435,'Disrupt-DIH'!$A$8:$A$22,0))="","",INDEX('Disrupt-DIH'!$B$8:$B$22,MATCH(B435,'Disrupt-DIH'!$A$8:$A$22,0))))</f>
        <v/>
      </c>
      <c r="D435" s="64" t="s">
        <v>37</v>
      </c>
      <c r="E435" s="64" t="str">
        <f>IF(INDEX('Disrupt-DIH'!$B$8:$B$22,MATCH($B435,'Disrupt-DIH'!$A$8:$A$22,0))="","",IF(INDEX('Disrupt-DIH'!D$8:D$22,MATCH($B435,'Disrupt-DIH'!$A$8:$A$22,0))="N/A","No","Yes"))</f>
        <v/>
      </c>
      <c r="F435" s="64" t="str">
        <f>IF(INDEX('Disrupt-DIH'!$B$8:$B$22,MATCH($B435,'Disrupt-DIH'!$A$8:$A$22,0))="","",IF(INDEX('Disrupt-DIH'!E$8:E$22,MATCH($B435,'Disrupt-DIH'!$A$8:$A$22,0))="N/A","No","Yes"))</f>
        <v/>
      </c>
      <c r="G435" s="64" t="str">
        <f>IF(INDEX('Disrupt-DIH'!$B$8:$B$22,MATCH($B435,'Disrupt-DIH'!$A$8:$A$22,0))="","",IF(INDEX('Disrupt-DIH'!F$8:F$22,MATCH($B435,'Disrupt-DIH'!$A$8:$A$22,0))="N/A","No","Yes"))</f>
        <v/>
      </c>
      <c r="H435" s="64" t="str">
        <f t="shared" si="18"/>
        <v/>
      </c>
      <c r="I435" s="50">
        <v>8</v>
      </c>
      <c r="J435" s="52" t="str">
        <f>IF(INDEX('Detail-SR'!$B$8:$B$27,MATCH(I435,'Detail-SR'!$A$8:$A$27,0))="","",IF(INDEX('Detail-SR'!$E$8:$E$27,MATCH(I435,'Detail-SR'!$A$8:$A$27,0))=H435,INDEX('Detail-SR'!$B$8:$B$27,MATCH(I435,'Detail-SR'!$A$8:$A$27,0)),""))</f>
        <v/>
      </c>
      <c r="K435" s="33"/>
      <c r="L435" s="50">
        <f t="shared" si="19"/>
        <v>0</v>
      </c>
      <c r="M435" s="50" t="str">
        <f t="shared" si="20"/>
        <v>D8a</v>
      </c>
    </row>
    <row r="436" spans="1:13" x14ac:dyDescent="0.25">
      <c r="A436" s="50">
        <v>429</v>
      </c>
      <c r="B436" s="50" t="s">
        <v>231</v>
      </c>
      <c r="C436" s="52" t="str">
        <f>IF(H436="","",IF(INDEX('Disrupt-DIH'!$B$8:$B$22,MATCH(B436,'Disrupt-DIH'!$A$8:$A$22,0))="","",INDEX('Disrupt-DIH'!$B$8:$B$22,MATCH(B436,'Disrupt-DIH'!$A$8:$A$22,0))))</f>
        <v/>
      </c>
      <c r="D436" s="64" t="s">
        <v>37</v>
      </c>
      <c r="E436" s="64" t="str">
        <f>IF(INDEX('Disrupt-DIH'!$B$8:$B$22,MATCH($B436,'Disrupt-DIH'!$A$8:$A$22,0))="","",IF(INDEX('Disrupt-DIH'!D$8:D$22,MATCH($B436,'Disrupt-DIH'!$A$8:$A$22,0))="N/A","No","Yes"))</f>
        <v/>
      </c>
      <c r="F436" s="64" t="str">
        <f>IF(INDEX('Disrupt-DIH'!$B$8:$B$22,MATCH($B436,'Disrupt-DIH'!$A$8:$A$22,0))="","",IF(INDEX('Disrupt-DIH'!E$8:E$22,MATCH($B436,'Disrupt-DIH'!$A$8:$A$22,0))="N/A","No","Yes"))</f>
        <v/>
      </c>
      <c r="G436" s="64" t="str">
        <f>IF(INDEX('Disrupt-DIH'!$B$8:$B$22,MATCH($B436,'Disrupt-DIH'!$A$8:$A$22,0))="","",IF(INDEX('Disrupt-DIH'!F$8:F$22,MATCH($B436,'Disrupt-DIH'!$A$8:$A$22,0))="N/A","No","Yes"))</f>
        <v/>
      </c>
      <c r="H436" s="64" t="str">
        <f t="shared" si="18"/>
        <v/>
      </c>
      <c r="I436" s="50">
        <v>9</v>
      </c>
      <c r="J436" s="52" t="str">
        <f>IF(INDEX('Detail-SR'!$B$8:$B$27,MATCH(I436,'Detail-SR'!$A$8:$A$27,0))="","",IF(INDEX('Detail-SR'!$E$8:$E$27,MATCH(I436,'Detail-SR'!$A$8:$A$27,0))=H436,INDEX('Detail-SR'!$B$8:$B$27,MATCH(I436,'Detail-SR'!$A$8:$A$27,0)),""))</f>
        <v/>
      </c>
      <c r="K436" s="33"/>
      <c r="L436" s="50">
        <f t="shared" si="19"/>
        <v>0</v>
      </c>
      <c r="M436" s="50" t="str">
        <f t="shared" si="20"/>
        <v>D8a</v>
      </c>
    </row>
    <row r="437" spans="1:13" x14ac:dyDescent="0.25">
      <c r="A437" s="50">
        <v>430</v>
      </c>
      <c r="B437" s="50" t="s">
        <v>231</v>
      </c>
      <c r="C437" s="52" t="str">
        <f>IF(H437="","",IF(INDEX('Disrupt-DIH'!$B$8:$B$22,MATCH(B437,'Disrupt-DIH'!$A$8:$A$22,0))="","",INDEX('Disrupt-DIH'!$B$8:$B$22,MATCH(B437,'Disrupt-DIH'!$A$8:$A$22,0))))</f>
        <v/>
      </c>
      <c r="D437" s="64" t="s">
        <v>37</v>
      </c>
      <c r="E437" s="64" t="str">
        <f>IF(INDEX('Disrupt-DIH'!$B$8:$B$22,MATCH($B437,'Disrupt-DIH'!$A$8:$A$22,0))="","",IF(INDEX('Disrupt-DIH'!D$8:D$22,MATCH($B437,'Disrupt-DIH'!$A$8:$A$22,0))="N/A","No","Yes"))</f>
        <v/>
      </c>
      <c r="F437" s="64" t="str">
        <f>IF(INDEX('Disrupt-DIH'!$B$8:$B$22,MATCH($B437,'Disrupt-DIH'!$A$8:$A$22,0))="","",IF(INDEX('Disrupt-DIH'!E$8:E$22,MATCH($B437,'Disrupt-DIH'!$A$8:$A$22,0))="N/A","No","Yes"))</f>
        <v/>
      </c>
      <c r="G437" s="64" t="str">
        <f>IF(INDEX('Disrupt-DIH'!$B$8:$B$22,MATCH($B437,'Disrupt-DIH'!$A$8:$A$22,0))="","",IF(INDEX('Disrupt-DIH'!F$8:F$22,MATCH($B437,'Disrupt-DIH'!$A$8:$A$22,0))="N/A","No","Yes"))</f>
        <v/>
      </c>
      <c r="H437" s="64" t="str">
        <f t="shared" si="18"/>
        <v/>
      </c>
      <c r="I437" s="50">
        <v>10</v>
      </c>
      <c r="J437" s="52" t="str">
        <f>IF(INDEX('Detail-SR'!$B$8:$B$27,MATCH(I437,'Detail-SR'!$A$8:$A$27,0))="","",IF(INDEX('Detail-SR'!$E$8:$E$27,MATCH(I437,'Detail-SR'!$A$8:$A$27,0))=H437,INDEX('Detail-SR'!$B$8:$B$27,MATCH(I437,'Detail-SR'!$A$8:$A$27,0)),""))</f>
        <v/>
      </c>
      <c r="K437" s="33"/>
      <c r="L437" s="50">
        <f t="shared" si="19"/>
        <v>0</v>
      </c>
      <c r="M437" s="50" t="str">
        <f t="shared" si="20"/>
        <v>D8a</v>
      </c>
    </row>
    <row r="438" spans="1:13" x14ac:dyDescent="0.25">
      <c r="A438" s="50">
        <v>431</v>
      </c>
      <c r="B438" s="50" t="s">
        <v>231</v>
      </c>
      <c r="C438" s="52" t="str">
        <f>IF(H438="","",IF(INDEX('Disrupt-DIH'!$B$8:$B$22,MATCH(B438,'Disrupt-DIH'!$A$8:$A$22,0))="","",INDEX('Disrupt-DIH'!$B$8:$B$22,MATCH(B438,'Disrupt-DIH'!$A$8:$A$22,0))))</f>
        <v/>
      </c>
      <c r="D438" s="64" t="s">
        <v>37</v>
      </c>
      <c r="E438" s="64" t="str">
        <f>IF(INDEX('Disrupt-DIH'!$B$8:$B$22,MATCH($B438,'Disrupt-DIH'!$A$8:$A$22,0))="","",IF(INDEX('Disrupt-DIH'!D$8:D$22,MATCH($B438,'Disrupt-DIH'!$A$8:$A$22,0))="N/A","No","Yes"))</f>
        <v/>
      </c>
      <c r="F438" s="64" t="str">
        <f>IF(INDEX('Disrupt-DIH'!$B$8:$B$22,MATCH($B438,'Disrupt-DIH'!$A$8:$A$22,0))="","",IF(INDEX('Disrupt-DIH'!E$8:E$22,MATCH($B438,'Disrupt-DIH'!$A$8:$A$22,0))="N/A","No","Yes"))</f>
        <v/>
      </c>
      <c r="G438" s="64" t="str">
        <f>IF(INDEX('Disrupt-DIH'!$B$8:$B$22,MATCH($B438,'Disrupt-DIH'!$A$8:$A$22,0))="","",IF(INDEX('Disrupt-DIH'!F$8:F$22,MATCH($B438,'Disrupt-DIH'!$A$8:$A$22,0))="N/A","No","Yes"))</f>
        <v/>
      </c>
      <c r="H438" s="64" t="str">
        <f t="shared" si="18"/>
        <v/>
      </c>
      <c r="I438" s="50">
        <v>11</v>
      </c>
      <c r="J438" s="52" t="str">
        <f>IF(INDEX('Detail-SR'!$B$8:$B$27,MATCH(I438,'Detail-SR'!$A$8:$A$27,0))="","",IF(INDEX('Detail-SR'!$E$8:$E$27,MATCH(I438,'Detail-SR'!$A$8:$A$27,0))=H438,INDEX('Detail-SR'!$B$8:$B$27,MATCH(I438,'Detail-SR'!$A$8:$A$27,0)),""))</f>
        <v/>
      </c>
      <c r="K438" s="33"/>
      <c r="L438" s="50">
        <f t="shared" si="19"/>
        <v>0</v>
      </c>
      <c r="M438" s="50" t="str">
        <f t="shared" si="20"/>
        <v>D8a</v>
      </c>
    </row>
    <row r="439" spans="1:13" x14ac:dyDescent="0.25">
      <c r="A439" s="50">
        <v>432</v>
      </c>
      <c r="B439" s="50" t="s">
        <v>231</v>
      </c>
      <c r="C439" s="52" t="str">
        <f>IF(H439="","",IF(INDEX('Disrupt-DIH'!$B$8:$B$22,MATCH(B439,'Disrupt-DIH'!$A$8:$A$22,0))="","",INDEX('Disrupt-DIH'!$B$8:$B$22,MATCH(B439,'Disrupt-DIH'!$A$8:$A$22,0))))</f>
        <v/>
      </c>
      <c r="D439" s="64" t="s">
        <v>37</v>
      </c>
      <c r="E439" s="64" t="str">
        <f>IF(INDEX('Disrupt-DIH'!$B$8:$B$22,MATCH($B439,'Disrupt-DIH'!$A$8:$A$22,0))="","",IF(INDEX('Disrupt-DIH'!D$8:D$22,MATCH($B439,'Disrupt-DIH'!$A$8:$A$22,0))="N/A","No","Yes"))</f>
        <v/>
      </c>
      <c r="F439" s="64" t="str">
        <f>IF(INDEX('Disrupt-DIH'!$B$8:$B$22,MATCH($B439,'Disrupt-DIH'!$A$8:$A$22,0))="","",IF(INDEX('Disrupt-DIH'!E$8:E$22,MATCH($B439,'Disrupt-DIH'!$A$8:$A$22,0))="N/A","No","Yes"))</f>
        <v/>
      </c>
      <c r="G439" s="64" t="str">
        <f>IF(INDEX('Disrupt-DIH'!$B$8:$B$22,MATCH($B439,'Disrupt-DIH'!$A$8:$A$22,0))="","",IF(INDEX('Disrupt-DIH'!F$8:F$22,MATCH($B439,'Disrupt-DIH'!$A$8:$A$22,0))="N/A","No","Yes"))</f>
        <v/>
      </c>
      <c r="H439" s="64" t="str">
        <f t="shared" si="18"/>
        <v/>
      </c>
      <c r="I439" s="50">
        <v>12</v>
      </c>
      <c r="J439" s="52" t="str">
        <f>IF(INDEX('Detail-SR'!$B$8:$B$27,MATCH(I439,'Detail-SR'!$A$8:$A$27,0))="","",IF(INDEX('Detail-SR'!$E$8:$E$27,MATCH(I439,'Detail-SR'!$A$8:$A$27,0))=H439,INDEX('Detail-SR'!$B$8:$B$27,MATCH(I439,'Detail-SR'!$A$8:$A$27,0)),""))</f>
        <v/>
      </c>
      <c r="K439" s="33"/>
      <c r="L439" s="50">
        <f t="shared" si="19"/>
        <v>0</v>
      </c>
      <c r="M439" s="50" t="str">
        <f t="shared" si="20"/>
        <v>D8a</v>
      </c>
    </row>
    <row r="440" spans="1:13" x14ac:dyDescent="0.25">
      <c r="A440" s="50">
        <v>433</v>
      </c>
      <c r="B440" s="50" t="s">
        <v>231</v>
      </c>
      <c r="C440" s="52" t="str">
        <f>IF(H440="","",IF(INDEX('Disrupt-DIH'!$B$8:$B$22,MATCH(B440,'Disrupt-DIH'!$A$8:$A$22,0))="","",INDEX('Disrupt-DIH'!$B$8:$B$22,MATCH(B440,'Disrupt-DIH'!$A$8:$A$22,0))))</f>
        <v/>
      </c>
      <c r="D440" s="64" t="s">
        <v>37</v>
      </c>
      <c r="E440" s="64" t="str">
        <f>IF(INDEX('Disrupt-DIH'!$B$8:$B$22,MATCH($B440,'Disrupt-DIH'!$A$8:$A$22,0))="","",IF(INDEX('Disrupt-DIH'!D$8:D$22,MATCH($B440,'Disrupt-DIH'!$A$8:$A$22,0))="N/A","No","Yes"))</f>
        <v/>
      </c>
      <c r="F440" s="64" t="str">
        <f>IF(INDEX('Disrupt-DIH'!$B$8:$B$22,MATCH($B440,'Disrupt-DIH'!$A$8:$A$22,0))="","",IF(INDEX('Disrupt-DIH'!E$8:E$22,MATCH($B440,'Disrupt-DIH'!$A$8:$A$22,0))="N/A","No","Yes"))</f>
        <v/>
      </c>
      <c r="G440" s="64" t="str">
        <f>IF(INDEX('Disrupt-DIH'!$B$8:$B$22,MATCH($B440,'Disrupt-DIH'!$A$8:$A$22,0))="","",IF(INDEX('Disrupt-DIH'!F$8:F$22,MATCH($B440,'Disrupt-DIH'!$A$8:$A$22,0))="N/A","No","Yes"))</f>
        <v/>
      </c>
      <c r="H440" s="64" t="str">
        <f t="shared" si="18"/>
        <v/>
      </c>
      <c r="I440" s="50">
        <v>13</v>
      </c>
      <c r="J440" s="52" t="str">
        <f>IF(INDEX('Detail-SR'!$B$8:$B$27,MATCH(I440,'Detail-SR'!$A$8:$A$27,0))="","",IF(INDEX('Detail-SR'!$E$8:$E$27,MATCH(I440,'Detail-SR'!$A$8:$A$27,0))=H440,INDEX('Detail-SR'!$B$8:$B$27,MATCH(I440,'Detail-SR'!$A$8:$A$27,0)),""))</f>
        <v/>
      </c>
      <c r="K440" s="33"/>
      <c r="L440" s="50">
        <f t="shared" si="19"/>
        <v>0</v>
      </c>
      <c r="M440" s="50" t="str">
        <f t="shared" si="20"/>
        <v>D8a</v>
      </c>
    </row>
    <row r="441" spans="1:13" x14ac:dyDescent="0.25">
      <c r="A441" s="50">
        <v>434</v>
      </c>
      <c r="B441" s="50" t="s">
        <v>231</v>
      </c>
      <c r="C441" s="52" t="str">
        <f>IF(H441="","",IF(INDEX('Disrupt-DIH'!$B$8:$B$22,MATCH(B441,'Disrupt-DIH'!$A$8:$A$22,0))="","",INDEX('Disrupt-DIH'!$B$8:$B$22,MATCH(B441,'Disrupt-DIH'!$A$8:$A$22,0))))</f>
        <v/>
      </c>
      <c r="D441" s="64" t="s">
        <v>37</v>
      </c>
      <c r="E441" s="64" t="str">
        <f>IF(INDEX('Disrupt-DIH'!$B$8:$B$22,MATCH($B441,'Disrupt-DIH'!$A$8:$A$22,0))="","",IF(INDEX('Disrupt-DIH'!D$8:D$22,MATCH($B441,'Disrupt-DIH'!$A$8:$A$22,0))="N/A","No","Yes"))</f>
        <v/>
      </c>
      <c r="F441" s="64" t="str">
        <f>IF(INDEX('Disrupt-DIH'!$B$8:$B$22,MATCH($B441,'Disrupt-DIH'!$A$8:$A$22,0))="","",IF(INDEX('Disrupt-DIH'!E$8:E$22,MATCH($B441,'Disrupt-DIH'!$A$8:$A$22,0))="N/A","No","Yes"))</f>
        <v/>
      </c>
      <c r="G441" s="64" t="str">
        <f>IF(INDEX('Disrupt-DIH'!$B$8:$B$22,MATCH($B441,'Disrupt-DIH'!$A$8:$A$22,0))="","",IF(INDEX('Disrupt-DIH'!F$8:F$22,MATCH($B441,'Disrupt-DIH'!$A$8:$A$22,0))="N/A","No","Yes"))</f>
        <v/>
      </c>
      <c r="H441" s="64" t="str">
        <f t="shared" si="18"/>
        <v/>
      </c>
      <c r="I441" s="50">
        <v>14</v>
      </c>
      <c r="J441" s="52" t="str">
        <f>IF(INDEX('Detail-SR'!$B$8:$B$27,MATCH(I441,'Detail-SR'!$A$8:$A$27,0))="","",IF(INDEX('Detail-SR'!$E$8:$E$27,MATCH(I441,'Detail-SR'!$A$8:$A$27,0))=H441,INDEX('Detail-SR'!$B$8:$B$27,MATCH(I441,'Detail-SR'!$A$8:$A$27,0)),""))</f>
        <v/>
      </c>
      <c r="K441" s="33"/>
      <c r="L441" s="50">
        <f t="shared" si="19"/>
        <v>0</v>
      </c>
      <c r="M441" s="50" t="str">
        <f t="shared" si="20"/>
        <v>D8a</v>
      </c>
    </row>
    <row r="442" spans="1:13" x14ac:dyDescent="0.25">
      <c r="A442" s="50">
        <v>435</v>
      </c>
      <c r="B442" s="50" t="s">
        <v>231</v>
      </c>
      <c r="C442" s="52" t="str">
        <f>IF(H442="","",IF(INDEX('Disrupt-DIH'!$B$8:$B$22,MATCH(B442,'Disrupt-DIH'!$A$8:$A$22,0))="","",INDEX('Disrupt-DIH'!$B$8:$B$22,MATCH(B442,'Disrupt-DIH'!$A$8:$A$22,0))))</f>
        <v/>
      </c>
      <c r="D442" s="64" t="s">
        <v>37</v>
      </c>
      <c r="E442" s="64" t="str">
        <f>IF(INDEX('Disrupt-DIH'!$B$8:$B$22,MATCH($B442,'Disrupt-DIH'!$A$8:$A$22,0))="","",IF(INDEX('Disrupt-DIH'!D$8:D$22,MATCH($B442,'Disrupt-DIH'!$A$8:$A$22,0))="N/A","No","Yes"))</f>
        <v/>
      </c>
      <c r="F442" s="64" t="str">
        <f>IF(INDEX('Disrupt-DIH'!$B$8:$B$22,MATCH($B442,'Disrupt-DIH'!$A$8:$A$22,0))="","",IF(INDEX('Disrupt-DIH'!E$8:E$22,MATCH($B442,'Disrupt-DIH'!$A$8:$A$22,0))="N/A","No","Yes"))</f>
        <v/>
      </c>
      <c r="G442" s="64" t="str">
        <f>IF(INDEX('Disrupt-DIH'!$B$8:$B$22,MATCH($B442,'Disrupt-DIH'!$A$8:$A$22,0))="","",IF(INDEX('Disrupt-DIH'!F$8:F$22,MATCH($B442,'Disrupt-DIH'!$A$8:$A$22,0))="N/A","No","Yes"))</f>
        <v/>
      </c>
      <c r="H442" s="64" t="str">
        <f t="shared" si="18"/>
        <v/>
      </c>
      <c r="I442" s="50">
        <v>15</v>
      </c>
      <c r="J442" s="52" t="str">
        <f>IF(INDEX('Detail-SR'!$B$8:$B$27,MATCH(I442,'Detail-SR'!$A$8:$A$27,0))="","",IF(INDEX('Detail-SR'!$E$8:$E$27,MATCH(I442,'Detail-SR'!$A$8:$A$27,0))=H442,INDEX('Detail-SR'!$B$8:$B$27,MATCH(I442,'Detail-SR'!$A$8:$A$27,0)),""))</f>
        <v/>
      </c>
      <c r="K442" s="33"/>
      <c r="L442" s="50">
        <f t="shared" si="19"/>
        <v>0</v>
      </c>
      <c r="M442" s="50" t="str">
        <f t="shared" si="20"/>
        <v>D8a</v>
      </c>
    </row>
    <row r="443" spans="1:13" x14ac:dyDescent="0.25">
      <c r="A443" s="50">
        <v>436</v>
      </c>
      <c r="B443" s="50" t="s">
        <v>231</v>
      </c>
      <c r="C443" s="52" t="str">
        <f>IF(H443="","",IF(INDEX('Disrupt-DIH'!$B$8:$B$22,MATCH(B443,'Disrupt-DIH'!$A$8:$A$22,0))="","",INDEX('Disrupt-DIH'!$B$8:$B$22,MATCH(B443,'Disrupt-DIH'!$A$8:$A$22,0))))</f>
        <v/>
      </c>
      <c r="D443" s="64" t="s">
        <v>37</v>
      </c>
      <c r="E443" s="64" t="str">
        <f>IF(INDEX('Disrupt-DIH'!$B$8:$B$22,MATCH($B443,'Disrupt-DIH'!$A$8:$A$22,0))="","",IF(INDEX('Disrupt-DIH'!D$8:D$22,MATCH($B443,'Disrupt-DIH'!$A$8:$A$22,0))="N/A","No","Yes"))</f>
        <v/>
      </c>
      <c r="F443" s="64" t="str">
        <f>IF(INDEX('Disrupt-DIH'!$B$8:$B$22,MATCH($B443,'Disrupt-DIH'!$A$8:$A$22,0))="","",IF(INDEX('Disrupt-DIH'!E$8:E$22,MATCH($B443,'Disrupt-DIH'!$A$8:$A$22,0))="N/A","No","Yes"))</f>
        <v/>
      </c>
      <c r="G443" s="64" t="str">
        <f>IF(INDEX('Disrupt-DIH'!$B$8:$B$22,MATCH($B443,'Disrupt-DIH'!$A$8:$A$22,0))="","",IF(INDEX('Disrupt-DIH'!F$8:F$22,MATCH($B443,'Disrupt-DIH'!$A$8:$A$22,0))="N/A","No","Yes"))</f>
        <v/>
      </c>
      <c r="H443" s="64" t="str">
        <f t="shared" si="18"/>
        <v/>
      </c>
      <c r="I443" s="50">
        <v>16</v>
      </c>
      <c r="J443" s="52" t="str">
        <f>IF(INDEX('Detail-SR'!$B$8:$B$27,MATCH(I443,'Detail-SR'!$A$8:$A$27,0))="","",IF(INDEX('Detail-SR'!$E$8:$E$27,MATCH(I443,'Detail-SR'!$A$8:$A$27,0))=H443,INDEX('Detail-SR'!$B$8:$B$27,MATCH(I443,'Detail-SR'!$A$8:$A$27,0)),""))</f>
        <v/>
      </c>
      <c r="K443" s="33"/>
      <c r="L443" s="50">
        <f t="shared" si="19"/>
        <v>0</v>
      </c>
      <c r="M443" s="50" t="str">
        <f t="shared" si="20"/>
        <v>D8a</v>
      </c>
    </row>
    <row r="444" spans="1:13" x14ac:dyDescent="0.25">
      <c r="A444" s="50">
        <v>437</v>
      </c>
      <c r="B444" s="50" t="s">
        <v>231</v>
      </c>
      <c r="C444" s="52" t="str">
        <f>IF(H444="","",IF(INDEX('Disrupt-DIH'!$B$8:$B$22,MATCH(B444,'Disrupt-DIH'!$A$8:$A$22,0))="","",INDEX('Disrupt-DIH'!$B$8:$B$22,MATCH(B444,'Disrupt-DIH'!$A$8:$A$22,0))))</f>
        <v/>
      </c>
      <c r="D444" s="64" t="s">
        <v>37</v>
      </c>
      <c r="E444" s="64" t="str">
        <f>IF(INDEX('Disrupt-DIH'!$B$8:$B$22,MATCH($B444,'Disrupt-DIH'!$A$8:$A$22,0))="","",IF(INDEX('Disrupt-DIH'!D$8:D$22,MATCH($B444,'Disrupt-DIH'!$A$8:$A$22,0))="N/A","No","Yes"))</f>
        <v/>
      </c>
      <c r="F444" s="64" t="str">
        <f>IF(INDEX('Disrupt-DIH'!$B$8:$B$22,MATCH($B444,'Disrupt-DIH'!$A$8:$A$22,0))="","",IF(INDEX('Disrupt-DIH'!E$8:E$22,MATCH($B444,'Disrupt-DIH'!$A$8:$A$22,0))="N/A","No","Yes"))</f>
        <v/>
      </c>
      <c r="G444" s="64" t="str">
        <f>IF(INDEX('Disrupt-DIH'!$B$8:$B$22,MATCH($B444,'Disrupt-DIH'!$A$8:$A$22,0))="","",IF(INDEX('Disrupt-DIH'!F$8:F$22,MATCH($B444,'Disrupt-DIH'!$A$8:$A$22,0))="N/A","No","Yes"))</f>
        <v/>
      </c>
      <c r="H444" s="64" t="str">
        <f t="shared" si="18"/>
        <v/>
      </c>
      <c r="I444" s="50">
        <v>17</v>
      </c>
      <c r="J444" s="52" t="str">
        <f>IF(INDEX('Detail-SR'!$B$8:$B$27,MATCH(I444,'Detail-SR'!$A$8:$A$27,0))="","",IF(INDEX('Detail-SR'!$E$8:$E$27,MATCH(I444,'Detail-SR'!$A$8:$A$27,0))=H444,INDEX('Detail-SR'!$B$8:$B$27,MATCH(I444,'Detail-SR'!$A$8:$A$27,0)),""))</f>
        <v/>
      </c>
      <c r="K444" s="33"/>
      <c r="L444" s="50">
        <f t="shared" si="19"/>
        <v>0</v>
      </c>
      <c r="M444" s="50" t="str">
        <f t="shared" si="20"/>
        <v>D8a</v>
      </c>
    </row>
    <row r="445" spans="1:13" x14ac:dyDescent="0.25">
      <c r="A445" s="50">
        <v>438</v>
      </c>
      <c r="B445" s="50" t="s">
        <v>231</v>
      </c>
      <c r="C445" s="52" t="str">
        <f>IF(H445="","",IF(INDEX('Disrupt-DIH'!$B$8:$B$22,MATCH(B445,'Disrupt-DIH'!$A$8:$A$22,0))="","",INDEX('Disrupt-DIH'!$B$8:$B$22,MATCH(B445,'Disrupt-DIH'!$A$8:$A$22,0))))</f>
        <v/>
      </c>
      <c r="D445" s="64" t="s">
        <v>37</v>
      </c>
      <c r="E445" s="64" t="str">
        <f>IF(INDEX('Disrupt-DIH'!$B$8:$B$22,MATCH($B445,'Disrupt-DIH'!$A$8:$A$22,0))="","",IF(INDEX('Disrupt-DIH'!D$8:D$22,MATCH($B445,'Disrupt-DIH'!$A$8:$A$22,0))="N/A","No","Yes"))</f>
        <v/>
      </c>
      <c r="F445" s="64" t="str">
        <f>IF(INDEX('Disrupt-DIH'!$B$8:$B$22,MATCH($B445,'Disrupt-DIH'!$A$8:$A$22,0))="","",IF(INDEX('Disrupt-DIH'!E$8:E$22,MATCH($B445,'Disrupt-DIH'!$A$8:$A$22,0))="N/A","No","Yes"))</f>
        <v/>
      </c>
      <c r="G445" s="64" t="str">
        <f>IF(INDEX('Disrupt-DIH'!$B$8:$B$22,MATCH($B445,'Disrupt-DIH'!$A$8:$A$22,0))="","",IF(INDEX('Disrupt-DIH'!F$8:F$22,MATCH($B445,'Disrupt-DIH'!$A$8:$A$22,0))="N/A","No","Yes"))</f>
        <v/>
      </c>
      <c r="H445" s="64" t="str">
        <f t="shared" si="18"/>
        <v/>
      </c>
      <c r="I445" s="50">
        <v>18</v>
      </c>
      <c r="J445" s="52" t="str">
        <f>IF(INDEX('Detail-SR'!$B$8:$B$27,MATCH(I445,'Detail-SR'!$A$8:$A$27,0))="","",IF(INDEX('Detail-SR'!$E$8:$E$27,MATCH(I445,'Detail-SR'!$A$8:$A$27,0))=H445,INDEX('Detail-SR'!$B$8:$B$27,MATCH(I445,'Detail-SR'!$A$8:$A$27,0)),""))</f>
        <v/>
      </c>
      <c r="K445" s="33"/>
      <c r="L445" s="50">
        <f t="shared" si="19"/>
        <v>0</v>
      </c>
      <c r="M445" s="50" t="str">
        <f t="shared" si="20"/>
        <v>D8a</v>
      </c>
    </row>
    <row r="446" spans="1:13" x14ac:dyDescent="0.25">
      <c r="A446" s="50">
        <v>439</v>
      </c>
      <c r="B446" s="50" t="s">
        <v>231</v>
      </c>
      <c r="C446" s="52" t="str">
        <f>IF(H446="","",IF(INDEX('Disrupt-DIH'!$B$8:$B$22,MATCH(B446,'Disrupt-DIH'!$A$8:$A$22,0))="","",INDEX('Disrupt-DIH'!$B$8:$B$22,MATCH(B446,'Disrupt-DIH'!$A$8:$A$22,0))))</f>
        <v/>
      </c>
      <c r="D446" s="64" t="s">
        <v>37</v>
      </c>
      <c r="E446" s="64" t="str">
        <f>IF(INDEX('Disrupt-DIH'!$B$8:$B$22,MATCH($B446,'Disrupt-DIH'!$A$8:$A$22,0))="","",IF(INDEX('Disrupt-DIH'!D$8:D$22,MATCH($B446,'Disrupt-DIH'!$A$8:$A$22,0))="N/A","No","Yes"))</f>
        <v/>
      </c>
      <c r="F446" s="64" t="str">
        <f>IF(INDEX('Disrupt-DIH'!$B$8:$B$22,MATCH($B446,'Disrupt-DIH'!$A$8:$A$22,0))="","",IF(INDEX('Disrupt-DIH'!E$8:E$22,MATCH($B446,'Disrupt-DIH'!$A$8:$A$22,0))="N/A","No","Yes"))</f>
        <v/>
      </c>
      <c r="G446" s="64" t="str">
        <f>IF(INDEX('Disrupt-DIH'!$B$8:$B$22,MATCH($B446,'Disrupt-DIH'!$A$8:$A$22,0))="","",IF(INDEX('Disrupt-DIH'!F$8:F$22,MATCH($B446,'Disrupt-DIH'!$A$8:$A$22,0))="N/A","No","Yes"))</f>
        <v/>
      </c>
      <c r="H446" s="64" t="str">
        <f t="shared" si="18"/>
        <v/>
      </c>
      <c r="I446" s="50">
        <v>19</v>
      </c>
      <c r="J446" s="52" t="str">
        <f>IF(INDEX('Detail-SR'!$B$8:$B$27,MATCH(I446,'Detail-SR'!$A$8:$A$27,0))="","",IF(INDEX('Detail-SR'!$E$8:$E$27,MATCH(I446,'Detail-SR'!$A$8:$A$27,0))=H446,INDEX('Detail-SR'!$B$8:$B$27,MATCH(I446,'Detail-SR'!$A$8:$A$27,0)),""))</f>
        <v/>
      </c>
      <c r="K446" s="33"/>
      <c r="L446" s="50">
        <f t="shared" si="19"/>
        <v>0</v>
      </c>
      <c r="M446" s="50" t="str">
        <f t="shared" si="20"/>
        <v>D8a</v>
      </c>
    </row>
    <row r="447" spans="1:13" x14ac:dyDescent="0.25">
      <c r="A447" s="50">
        <v>440</v>
      </c>
      <c r="B447" s="50" t="s">
        <v>231</v>
      </c>
      <c r="C447" s="52" t="str">
        <f>IF(H447="","",IF(INDEX('Disrupt-DIH'!$B$8:$B$22,MATCH(B447,'Disrupt-DIH'!$A$8:$A$22,0))="","",INDEX('Disrupt-DIH'!$B$8:$B$22,MATCH(B447,'Disrupt-DIH'!$A$8:$A$22,0))))</f>
        <v/>
      </c>
      <c r="D447" s="64" t="s">
        <v>37</v>
      </c>
      <c r="E447" s="64" t="str">
        <f>IF(INDEX('Disrupt-DIH'!$B$8:$B$22,MATCH($B447,'Disrupt-DIH'!$A$8:$A$22,0))="","",IF(INDEX('Disrupt-DIH'!D$8:D$22,MATCH($B447,'Disrupt-DIH'!$A$8:$A$22,0))="N/A","No","Yes"))</f>
        <v/>
      </c>
      <c r="F447" s="64" t="str">
        <f>IF(INDEX('Disrupt-DIH'!$B$8:$B$22,MATCH($B447,'Disrupt-DIH'!$A$8:$A$22,0))="","",IF(INDEX('Disrupt-DIH'!E$8:E$22,MATCH($B447,'Disrupt-DIH'!$A$8:$A$22,0))="N/A","No","Yes"))</f>
        <v/>
      </c>
      <c r="G447" s="64" t="str">
        <f>IF(INDEX('Disrupt-DIH'!$B$8:$B$22,MATCH($B447,'Disrupt-DIH'!$A$8:$A$22,0))="","",IF(INDEX('Disrupt-DIH'!F$8:F$22,MATCH($B447,'Disrupt-DIH'!$A$8:$A$22,0))="N/A","No","Yes"))</f>
        <v/>
      </c>
      <c r="H447" s="64" t="str">
        <f t="shared" si="18"/>
        <v/>
      </c>
      <c r="I447" s="50">
        <v>20</v>
      </c>
      <c r="J447" s="52" t="str">
        <f>IF(INDEX('Detail-SR'!$B$8:$B$27,MATCH(I447,'Detail-SR'!$A$8:$A$27,0))="","",IF(INDEX('Detail-SR'!$E$8:$E$27,MATCH(I447,'Detail-SR'!$A$8:$A$27,0))=H447,INDEX('Detail-SR'!$B$8:$B$27,MATCH(I447,'Detail-SR'!$A$8:$A$27,0)),""))</f>
        <v/>
      </c>
      <c r="K447" s="33"/>
      <c r="L447" s="50">
        <f t="shared" si="19"/>
        <v>0</v>
      </c>
      <c r="M447" s="50" t="str">
        <f t="shared" si="20"/>
        <v>D8a</v>
      </c>
    </row>
    <row r="448" spans="1:13" x14ac:dyDescent="0.25">
      <c r="A448" s="50">
        <v>441</v>
      </c>
      <c r="B448" s="50" t="s">
        <v>231</v>
      </c>
      <c r="C448" s="52" t="str">
        <f>IF(H448="","",IF(INDEX('Disrupt-DIH'!$B$8:$B$22,MATCH(B448,'Disrupt-DIH'!$A$8:$A$22,0))="","",INDEX('Disrupt-DIH'!$B$8:$B$22,MATCH(B448,'Disrupt-DIH'!$A$8:$A$22,0))))</f>
        <v/>
      </c>
      <c r="D448" s="64" t="s">
        <v>49</v>
      </c>
      <c r="E448" s="64" t="str">
        <f>IF(INDEX('Disrupt-DIH'!$B$8:$B$22,MATCH($B448,'Disrupt-DIH'!$A$8:$A$22,0))="","",IF(INDEX('Disrupt-DIH'!D$8:D$22,MATCH($B448,'Disrupt-DIH'!$A$8:$A$22,0))="N/A","No","Yes"))</f>
        <v/>
      </c>
      <c r="F448" s="64" t="str">
        <f>IF(INDEX('Disrupt-DIH'!$B$8:$B$22,MATCH($B448,'Disrupt-DIH'!$A$8:$A$22,0))="","",IF(INDEX('Disrupt-DIH'!E$8:E$22,MATCH($B448,'Disrupt-DIH'!$A$8:$A$22,0))="N/A","No","Yes"))</f>
        <v/>
      </c>
      <c r="G448" s="64" t="str">
        <f>IF(INDEX('Disrupt-DIH'!$B$8:$B$22,MATCH($B448,'Disrupt-DIH'!$A$8:$A$22,0))="","",IF(INDEX('Disrupt-DIH'!F$8:F$22,MATCH($B448,'Disrupt-DIH'!$A$8:$A$22,0))="N/A","No","Yes"))</f>
        <v/>
      </c>
      <c r="H448" s="64" t="str">
        <f t="shared" si="18"/>
        <v/>
      </c>
      <c r="I448" s="50">
        <v>1</v>
      </c>
      <c r="J448" s="52" t="str">
        <f>IF(INDEX('Detail-SR'!$B$8:$B$27,MATCH(I448,'Detail-SR'!$A$8:$A$27,0))="","",IF(INDEX('Detail-SR'!$E$8:$E$27,MATCH(I448,'Detail-SR'!$A$8:$A$27,0))=H448,INDEX('Detail-SR'!$B$8:$B$27,MATCH(I448,'Detail-SR'!$A$8:$A$27,0)),""))</f>
        <v/>
      </c>
      <c r="K448" s="33"/>
      <c r="L448" s="50">
        <f t="shared" si="19"/>
        <v>0</v>
      </c>
      <c r="M448" s="50" t="str">
        <f t="shared" si="20"/>
        <v>D8b</v>
      </c>
    </row>
    <row r="449" spans="1:13" x14ac:dyDescent="0.25">
      <c r="A449" s="50">
        <v>442</v>
      </c>
      <c r="B449" s="50" t="s">
        <v>231</v>
      </c>
      <c r="C449" s="52" t="str">
        <f>IF(H449="","",IF(INDEX('Disrupt-DIH'!$B$8:$B$22,MATCH(B449,'Disrupt-DIH'!$A$8:$A$22,0))="","",INDEX('Disrupt-DIH'!$B$8:$B$22,MATCH(B449,'Disrupt-DIH'!$A$8:$A$22,0))))</f>
        <v/>
      </c>
      <c r="D449" s="64" t="s">
        <v>49</v>
      </c>
      <c r="E449" s="64" t="str">
        <f>IF(INDEX('Disrupt-DIH'!$B$8:$B$22,MATCH($B449,'Disrupt-DIH'!$A$8:$A$22,0))="","",IF(INDEX('Disrupt-DIH'!D$8:D$22,MATCH($B449,'Disrupt-DIH'!$A$8:$A$22,0))="N/A","No","Yes"))</f>
        <v/>
      </c>
      <c r="F449" s="64" t="str">
        <f>IF(INDEX('Disrupt-DIH'!$B$8:$B$22,MATCH($B449,'Disrupt-DIH'!$A$8:$A$22,0))="","",IF(INDEX('Disrupt-DIH'!E$8:E$22,MATCH($B449,'Disrupt-DIH'!$A$8:$A$22,0))="N/A","No","Yes"))</f>
        <v/>
      </c>
      <c r="G449" s="64" t="str">
        <f>IF(INDEX('Disrupt-DIH'!$B$8:$B$22,MATCH($B449,'Disrupt-DIH'!$A$8:$A$22,0))="","",IF(INDEX('Disrupt-DIH'!F$8:F$22,MATCH($B449,'Disrupt-DIH'!$A$8:$A$22,0))="N/A","No","Yes"))</f>
        <v/>
      </c>
      <c r="H449" s="64" t="str">
        <f t="shared" si="18"/>
        <v/>
      </c>
      <c r="I449" s="50">
        <v>2</v>
      </c>
      <c r="J449" s="52" t="str">
        <f>IF(INDEX('Detail-SR'!$B$8:$B$27,MATCH(I449,'Detail-SR'!$A$8:$A$27,0))="","",IF(INDEX('Detail-SR'!$E$8:$E$27,MATCH(I449,'Detail-SR'!$A$8:$A$27,0))=H449,INDEX('Detail-SR'!$B$8:$B$27,MATCH(I449,'Detail-SR'!$A$8:$A$27,0)),""))</f>
        <v/>
      </c>
      <c r="K449" s="33"/>
      <c r="L449" s="50">
        <f t="shared" si="19"/>
        <v>0</v>
      </c>
      <c r="M449" s="50" t="str">
        <f t="shared" si="20"/>
        <v>D8b</v>
      </c>
    </row>
    <row r="450" spans="1:13" x14ac:dyDescent="0.25">
      <c r="A450" s="50">
        <v>443</v>
      </c>
      <c r="B450" s="50" t="s">
        <v>231</v>
      </c>
      <c r="C450" s="52" t="str">
        <f>IF(H450="","",IF(INDEX('Disrupt-DIH'!$B$8:$B$22,MATCH(B450,'Disrupt-DIH'!$A$8:$A$22,0))="","",INDEX('Disrupt-DIH'!$B$8:$B$22,MATCH(B450,'Disrupt-DIH'!$A$8:$A$22,0))))</f>
        <v/>
      </c>
      <c r="D450" s="64" t="s">
        <v>49</v>
      </c>
      <c r="E450" s="64" t="str">
        <f>IF(INDEX('Disrupt-DIH'!$B$8:$B$22,MATCH($B450,'Disrupt-DIH'!$A$8:$A$22,0))="","",IF(INDEX('Disrupt-DIH'!D$8:D$22,MATCH($B450,'Disrupt-DIH'!$A$8:$A$22,0))="N/A","No","Yes"))</f>
        <v/>
      </c>
      <c r="F450" s="64" t="str">
        <f>IF(INDEX('Disrupt-DIH'!$B$8:$B$22,MATCH($B450,'Disrupt-DIH'!$A$8:$A$22,0))="","",IF(INDEX('Disrupt-DIH'!E$8:E$22,MATCH($B450,'Disrupt-DIH'!$A$8:$A$22,0))="N/A","No","Yes"))</f>
        <v/>
      </c>
      <c r="G450" s="64" t="str">
        <f>IF(INDEX('Disrupt-DIH'!$B$8:$B$22,MATCH($B450,'Disrupt-DIH'!$A$8:$A$22,0))="","",IF(INDEX('Disrupt-DIH'!F$8:F$22,MATCH($B450,'Disrupt-DIH'!$A$8:$A$22,0))="N/A","No","Yes"))</f>
        <v/>
      </c>
      <c r="H450" s="64" t="str">
        <f t="shared" si="18"/>
        <v/>
      </c>
      <c r="I450" s="50">
        <v>3</v>
      </c>
      <c r="J450" s="52" t="str">
        <f>IF(INDEX('Detail-SR'!$B$8:$B$27,MATCH(I450,'Detail-SR'!$A$8:$A$27,0))="","",IF(INDEX('Detail-SR'!$E$8:$E$27,MATCH(I450,'Detail-SR'!$A$8:$A$27,0))=H450,INDEX('Detail-SR'!$B$8:$B$27,MATCH(I450,'Detail-SR'!$A$8:$A$27,0)),""))</f>
        <v/>
      </c>
      <c r="K450" s="33"/>
      <c r="L450" s="50">
        <f t="shared" si="19"/>
        <v>0</v>
      </c>
      <c r="M450" s="50" t="str">
        <f t="shared" si="20"/>
        <v>D8b</v>
      </c>
    </row>
    <row r="451" spans="1:13" x14ac:dyDescent="0.25">
      <c r="A451" s="50">
        <v>444</v>
      </c>
      <c r="B451" s="50" t="s">
        <v>231</v>
      </c>
      <c r="C451" s="52" t="str">
        <f>IF(H451="","",IF(INDEX('Disrupt-DIH'!$B$8:$B$22,MATCH(B451,'Disrupt-DIH'!$A$8:$A$22,0))="","",INDEX('Disrupt-DIH'!$B$8:$B$22,MATCH(B451,'Disrupt-DIH'!$A$8:$A$22,0))))</f>
        <v/>
      </c>
      <c r="D451" s="64" t="s">
        <v>49</v>
      </c>
      <c r="E451" s="64" t="str">
        <f>IF(INDEX('Disrupt-DIH'!$B$8:$B$22,MATCH($B451,'Disrupt-DIH'!$A$8:$A$22,0))="","",IF(INDEX('Disrupt-DIH'!D$8:D$22,MATCH($B451,'Disrupt-DIH'!$A$8:$A$22,0))="N/A","No","Yes"))</f>
        <v/>
      </c>
      <c r="F451" s="64" t="str">
        <f>IF(INDEX('Disrupt-DIH'!$B$8:$B$22,MATCH($B451,'Disrupt-DIH'!$A$8:$A$22,0))="","",IF(INDEX('Disrupt-DIH'!E$8:E$22,MATCH($B451,'Disrupt-DIH'!$A$8:$A$22,0))="N/A","No","Yes"))</f>
        <v/>
      </c>
      <c r="G451" s="64" t="str">
        <f>IF(INDEX('Disrupt-DIH'!$B$8:$B$22,MATCH($B451,'Disrupt-DIH'!$A$8:$A$22,0))="","",IF(INDEX('Disrupt-DIH'!F$8:F$22,MATCH($B451,'Disrupt-DIH'!$A$8:$A$22,0))="N/A","No","Yes"))</f>
        <v/>
      </c>
      <c r="H451" s="64" t="str">
        <f t="shared" si="18"/>
        <v/>
      </c>
      <c r="I451" s="50">
        <v>4</v>
      </c>
      <c r="J451" s="52" t="str">
        <f>IF(INDEX('Detail-SR'!$B$8:$B$27,MATCH(I451,'Detail-SR'!$A$8:$A$27,0))="","",IF(INDEX('Detail-SR'!$E$8:$E$27,MATCH(I451,'Detail-SR'!$A$8:$A$27,0))=H451,INDEX('Detail-SR'!$B$8:$B$27,MATCH(I451,'Detail-SR'!$A$8:$A$27,0)),""))</f>
        <v/>
      </c>
      <c r="K451" s="33"/>
      <c r="L451" s="50">
        <f t="shared" si="19"/>
        <v>0</v>
      </c>
      <c r="M451" s="50" t="str">
        <f t="shared" si="20"/>
        <v>D8b</v>
      </c>
    </row>
    <row r="452" spans="1:13" x14ac:dyDescent="0.25">
      <c r="A452" s="50">
        <v>445</v>
      </c>
      <c r="B452" s="50" t="s">
        <v>231</v>
      </c>
      <c r="C452" s="52" t="str">
        <f>IF(H452="","",IF(INDEX('Disrupt-DIH'!$B$8:$B$22,MATCH(B452,'Disrupt-DIH'!$A$8:$A$22,0))="","",INDEX('Disrupt-DIH'!$B$8:$B$22,MATCH(B452,'Disrupt-DIH'!$A$8:$A$22,0))))</f>
        <v/>
      </c>
      <c r="D452" s="64" t="s">
        <v>49</v>
      </c>
      <c r="E452" s="64" t="str">
        <f>IF(INDEX('Disrupt-DIH'!$B$8:$B$22,MATCH($B452,'Disrupt-DIH'!$A$8:$A$22,0))="","",IF(INDEX('Disrupt-DIH'!D$8:D$22,MATCH($B452,'Disrupt-DIH'!$A$8:$A$22,0))="N/A","No","Yes"))</f>
        <v/>
      </c>
      <c r="F452" s="64" t="str">
        <f>IF(INDEX('Disrupt-DIH'!$B$8:$B$22,MATCH($B452,'Disrupt-DIH'!$A$8:$A$22,0))="","",IF(INDEX('Disrupt-DIH'!E$8:E$22,MATCH($B452,'Disrupt-DIH'!$A$8:$A$22,0))="N/A","No","Yes"))</f>
        <v/>
      </c>
      <c r="G452" s="64" t="str">
        <f>IF(INDEX('Disrupt-DIH'!$B$8:$B$22,MATCH($B452,'Disrupt-DIH'!$A$8:$A$22,0))="","",IF(INDEX('Disrupt-DIH'!F$8:F$22,MATCH($B452,'Disrupt-DIH'!$A$8:$A$22,0))="N/A","No","Yes"))</f>
        <v/>
      </c>
      <c r="H452" s="64" t="str">
        <f t="shared" si="18"/>
        <v/>
      </c>
      <c r="I452" s="50">
        <v>5</v>
      </c>
      <c r="J452" s="52" t="str">
        <f>IF(INDEX('Detail-SR'!$B$8:$B$27,MATCH(I452,'Detail-SR'!$A$8:$A$27,0))="","",IF(INDEX('Detail-SR'!$E$8:$E$27,MATCH(I452,'Detail-SR'!$A$8:$A$27,0))=H452,INDEX('Detail-SR'!$B$8:$B$27,MATCH(I452,'Detail-SR'!$A$8:$A$27,0)),""))</f>
        <v/>
      </c>
      <c r="K452" s="33"/>
      <c r="L452" s="50">
        <f t="shared" si="19"/>
        <v>0</v>
      </c>
      <c r="M452" s="50" t="str">
        <f t="shared" si="20"/>
        <v>D8b</v>
      </c>
    </row>
    <row r="453" spans="1:13" x14ac:dyDescent="0.25">
      <c r="A453" s="50">
        <v>446</v>
      </c>
      <c r="B453" s="50" t="s">
        <v>231</v>
      </c>
      <c r="C453" s="52" t="str">
        <f>IF(H453="","",IF(INDEX('Disrupt-DIH'!$B$8:$B$22,MATCH(B453,'Disrupt-DIH'!$A$8:$A$22,0))="","",INDEX('Disrupt-DIH'!$B$8:$B$22,MATCH(B453,'Disrupt-DIH'!$A$8:$A$22,0))))</f>
        <v/>
      </c>
      <c r="D453" s="64" t="s">
        <v>49</v>
      </c>
      <c r="E453" s="64" t="str">
        <f>IF(INDEX('Disrupt-DIH'!$B$8:$B$22,MATCH($B453,'Disrupt-DIH'!$A$8:$A$22,0))="","",IF(INDEX('Disrupt-DIH'!D$8:D$22,MATCH($B453,'Disrupt-DIH'!$A$8:$A$22,0))="N/A","No","Yes"))</f>
        <v/>
      </c>
      <c r="F453" s="64" t="str">
        <f>IF(INDEX('Disrupt-DIH'!$B$8:$B$22,MATCH($B453,'Disrupt-DIH'!$A$8:$A$22,0))="","",IF(INDEX('Disrupt-DIH'!E$8:E$22,MATCH($B453,'Disrupt-DIH'!$A$8:$A$22,0))="N/A","No","Yes"))</f>
        <v/>
      </c>
      <c r="G453" s="64" t="str">
        <f>IF(INDEX('Disrupt-DIH'!$B$8:$B$22,MATCH($B453,'Disrupt-DIH'!$A$8:$A$22,0))="","",IF(INDEX('Disrupt-DIH'!F$8:F$22,MATCH($B453,'Disrupt-DIH'!$A$8:$A$22,0))="N/A","No","Yes"))</f>
        <v/>
      </c>
      <c r="H453" s="64" t="str">
        <f t="shared" si="18"/>
        <v/>
      </c>
      <c r="I453" s="50">
        <v>6</v>
      </c>
      <c r="J453" s="52" t="str">
        <f>IF(INDEX('Detail-SR'!$B$8:$B$27,MATCH(I453,'Detail-SR'!$A$8:$A$27,0))="","",IF(INDEX('Detail-SR'!$E$8:$E$27,MATCH(I453,'Detail-SR'!$A$8:$A$27,0))=H453,INDEX('Detail-SR'!$B$8:$B$27,MATCH(I453,'Detail-SR'!$A$8:$A$27,0)),""))</f>
        <v/>
      </c>
      <c r="K453" s="33"/>
      <c r="L453" s="50">
        <f t="shared" si="19"/>
        <v>0</v>
      </c>
      <c r="M453" s="50" t="str">
        <f t="shared" si="20"/>
        <v>D8b</v>
      </c>
    </row>
    <row r="454" spans="1:13" x14ac:dyDescent="0.25">
      <c r="A454" s="50">
        <v>447</v>
      </c>
      <c r="B454" s="50" t="s">
        <v>231</v>
      </c>
      <c r="C454" s="52" t="str">
        <f>IF(H454="","",IF(INDEX('Disrupt-DIH'!$B$8:$B$22,MATCH(B454,'Disrupt-DIH'!$A$8:$A$22,0))="","",INDEX('Disrupt-DIH'!$B$8:$B$22,MATCH(B454,'Disrupt-DIH'!$A$8:$A$22,0))))</f>
        <v/>
      </c>
      <c r="D454" s="64" t="s">
        <v>49</v>
      </c>
      <c r="E454" s="64" t="str">
        <f>IF(INDEX('Disrupt-DIH'!$B$8:$B$22,MATCH($B454,'Disrupt-DIH'!$A$8:$A$22,0))="","",IF(INDEX('Disrupt-DIH'!D$8:D$22,MATCH($B454,'Disrupt-DIH'!$A$8:$A$22,0))="N/A","No","Yes"))</f>
        <v/>
      </c>
      <c r="F454" s="64" t="str">
        <f>IF(INDEX('Disrupt-DIH'!$B$8:$B$22,MATCH($B454,'Disrupt-DIH'!$A$8:$A$22,0))="","",IF(INDEX('Disrupt-DIH'!E$8:E$22,MATCH($B454,'Disrupt-DIH'!$A$8:$A$22,0))="N/A","No","Yes"))</f>
        <v/>
      </c>
      <c r="G454" s="64" t="str">
        <f>IF(INDEX('Disrupt-DIH'!$B$8:$B$22,MATCH($B454,'Disrupt-DIH'!$A$8:$A$22,0))="","",IF(INDEX('Disrupt-DIH'!F$8:F$22,MATCH($B454,'Disrupt-DIH'!$A$8:$A$22,0))="N/A","No","Yes"))</f>
        <v/>
      </c>
      <c r="H454" s="64" t="str">
        <f t="shared" si="18"/>
        <v/>
      </c>
      <c r="I454" s="50">
        <v>7</v>
      </c>
      <c r="J454" s="52" t="str">
        <f>IF(INDEX('Detail-SR'!$B$8:$B$27,MATCH(I454,'Detail-SR'!$A$8:$A$27,0))="","",IF(INDEX('Detail-SR'!$E$8:$E$27,MATCH(I454,'Detail-SR'!$A$8:$A$27,0))=H454,INDEX('Detail-SR'!$B$8:$B$27,MATCH(I454,'Detail-SR'!$A$8:$A$27,0)),""))</f>
        <v/>
      </c>
      <c r="K454" s="33"/>
      <c r="L454" s="50">
        <f t="shared" si="19"/>
        <v>0</v>
      </c>
      <c r="M454" s="50" t="str">
        <f t="shared" si="20"/>
        <v>D8b</v>
      </c>
    </row>
    <row r="455" spans="1:13" x14ac:dyDescent="0.25">
      <c r="A455" s="50">
        <v>448</v>
      </c>
      <c r="B455" s="50" t="s">
        <v>231</v>
      </c>
      <c r="C455" s="52" t="str">
        <f>IF(H455="","",IF(INDEX('Disrupt-DIH'!$B$8:$B$22,MATCH(B455,'Disrupt-DIH'!$A$8:$A$22,0))="","",INDEX('Disrupt-DIH'!$B$8:$B$22,MATCH(B455,'Disrupt-DIH'!$A$8:$A$22,0))))</f>
        <v/>
      </c>
      <c r="D455" s="64" t="s">
        <v>49</v>
      </c>
      <c r="E455" s="64" t="str">
        <f>IF(INDEX('Disrupt-DIH'!$B$8:$B$22,MATCH($B455,'Disrupt-DIH'!$A$8:$A$22,0))="","",IF(INDEX('Disrupt-DIH'!D$8:D$22,MATCH($B455,'Disrupt-DIH'!$A$8:$A$22,0))="N/A","No","Yes"))</f>
        <v/>
      </c>
      <c r="F455" s="64" t="str">
        <f>IF(INDEX('Disrupt-DIH'!$B$8:$B$22,MATCH($B455,'Disrupt-DIH'!$A$8:$A$22,0))="","",IF(INDEX('Disrupt-DIH'!E$8:E$22,MATCH($B455,'Disrupt-DIH'!$A$8:$A$22,0))="N/A","No","Yes"))</f>
        <v/>
      </c>
      <c r="G455" s="64" t="str">
        <f>IF(INDEX('Disrupt-DIH'!$B$8:$B$22,MATCH($B455,'Disrupt-DIH'!$A$8:$A$22,0))="","",IF(INDEX('Disrupt-DIH'!F$8:F$22,MATCH($B455,'Disrupt-DIH'!$A$8:$A$22,0))="N/A","No","Yes"))</f>
        <v/>
      </c>
      <c r="H455" s="64" t="str">
        <f t="shared" si="18"/>
        <v/>
      </c>
      <c r="I455" s="50">
        <v>8</v>
      </c>
      <c r="J455" s="52" t="str">
        <f>IF(INDEX('Detail-SR'!$B$8:$B$27,MATCH(I455,'Detail-SR'!$A$8:$A$27,0))="","",IF(INDEX('Detail-SR'!$E$8:$E$27,MATCH(I455,'Detail-SR'!$A$8:$A$27,0))=H455,INDEX('Detail-SR'!$B$8:$B$27,MATCH(I455,'Detail-SR'!$A$8:$A$27,0)),""))</f>
        <v/>
      </c>
      <c r="K455" s="33"/>
      <c r="L455" s="50">
        <f t="shared" si="19"/>
        <v>0</v>
      </c>
      <c r="M455" s="50" t="str">
        <f t="shared" si="20"/>
        <v>D8b</v>
      </c>
    </row>
    <row r="456" spans="1:13" x14ac:dyDescent="0.25">
      <c r="A456" s="50">
        <v>449</v>
      </c>
      <c r="B456" s="50" t="s">
        <v>231</v>
      </c>
      <c r="C456" s="52" t="str">
        <f>IF(H456="","",IF(INDEX('Disrupt-DIH'!$B$8:$B$22,MATCH(B456,'Disrupt-DIH'!$A$8:$A$22,0))="","",INDEX('Disrupt-DIH'!$B$8:$B$22,MATCH(B456,'Disrupt-DIH'!$A$8:$A$22,0))))</f>
        <v/>
      </c>
      <c r="D456" s="64" t="s">
        <v>49</v>
      </c>
      <c r="E456" s="64" t="str">
        <f>IF(INDEX('Disrupt-DIH'!$B$8:$B$22,MATCH($B456,'Disrupt-DIH'!$A$8:$A$22,0))="","",IF(INDEX('Disrupt-DIH'!D$8:D$22,MATCH($B456,'Disrupt-DIH'!$A$8:$A$22,0))="N/A","No","Yes"))</f>
        <v/>
      </c>
      <c r="F456" s="64" t="str">
        <f>IF(INDEX('Disrupt-DIH'!$B$8:$B$22,MATCH($B456,'Disrupt-DIH'!$A$8:$A$22,0))="","",IF(INDEX('Disrupt-DIH'!E$8:E$22,MATCH($B456,'Disrupt-DIH'!$A$8:$A$22,0))="N/A","No","Yes"))</f>
        <v/>
      </c>
      <c r="G456" s="64" t="str">
        <f>IF(INDEX('Disrupt-DIH'!$B$8:$B$22,MATCH($B456,'Disrupt-DIH'!$A$8:$A$22,0))="","",IF(INDEX('Disrupt-DIH'!F$8:F$22,MATCH($B456,'Disrupt-DIH'!$A$8:$A$22,0))="N/A","No","Yes"))</f>
        <v/>
      </c>
      <c r="H456" s="64" t="str">
        <f t="shared" si="18"/>
        <v/>
      </c>
      <c r="I456" s="50">
        <v>9</v>
      </c>
      <c r="J456" s="52" t="str">
        <f>IF(INDEX('Detail-SR'!$B$8:$B$27,MATCH(I456,'Detail-SR'!$A$8:$A$27,0))="","",IF(INDEX('Detail-SR'!$E$8:$E$27,MATCH(I456,'Detail-SR'!$A$8:$A$27,0))=H456,INDEX('Detail-SR'!$B$8:$B$27,MATCH(I456,'Detail-SR'!$A$8:$A$27,0)),""))</f>
        <v/>
      </c>
      <c r="K456" s="33"/>
      <c r="L456" s="50">
        <f t="shared" si="19"/>
        <v>0</v>
      </c>
      <c r="M456" s="50" t="str">
        <f t="shared" si="20"/>
        <v>D8b</v>
      </c>
    </row>
    <row r="457" spans="1:13" x14ac:dyDescent="0.25">
      <c r="A457" s="50">
        <v>450</v>
      </c>
      <c r="B457" s="50" t="s">
        <v>231</v>
      </c>
      <c r="C457" s="52" t="str">
        <f>IF(H457="","",IF(INDEX('Disrupt-DIH'!$B$8:$B$22,MATCH(B457,'Disrupt-DIH'!$A$8:$A$22,0))="","",INDEX('Disrupt-DIH'!$B$8:$B$22,MATCH(B457,'Disrupt-DIH'!$A$8:$A$22,0))))</f>
        <v/>
      </c>
      <c r="D457" s="64" t="s">
        <v>49</v>
      </c>
      <c r="E457" s="64" t="str">
        <f>IF(INDEX('Disrupt-DIH'!$B$8:$B$22,MATCH($B457,'Disrupt-DIH'!$A$8:$A$22,0))="","",IF(INDEX('Disrupt-DIH'!D$8:D$22,MATCH($B457,'Disrupt-DIH'!$A$8:$A$22,0))="N/A","No","Yes"))</f>
        <v/>
      </c>
      <c r="F457" s="64" t="str">
        <f>IF(INDEX('Disrupt-DIH'!$B$8:$B$22,MATCH($B457,'Disrupt-DIH'!$A$8:$A$22,0))="","",IF(INDEX('Disrupt-DIH'!E$8:E$22,MATCH($B457,'Disrupt-DIH'!$A$8:$A$22,0))="N/A","No","Yes"))</f>
        <v/>
      </c>
      <c r="G457" s="64" t="str">
        <f>IF(INDEX('Disrupt-DIH'!$B$8:$B$22,MATCH($B457,'Disrupt-DIH'!$A$8:$A$22,0))="","",IF(INDEX('Disrupt-DIH'!F$8:F$22,MATCH($B457,'Disrupt-DIH'!$A$8:$A$22,0))="N/A","No","Yes"))</f>
        <v/>
      </c>
      <c r="H457" s="64" t="str">
        <f t="shared" ref="H457:H520" si="21">IF(AND(D457="Electricity",E457="Yes"),"Electricity",IF(AND(D457="Natural Gas",F457="Yes"),"Natural Gas",IF(AND(D457="Water",G457="Yes"),"Water","")))</f>
        <v/>
      </c>
      <c r="I457" s="50">
        <v>10</v>
      </c>
      <c r="J457" s="52" t="str">
        <f>IF(INDEX('Detail-SR'!$B$8:$B$27,MATCH(I457,'Detail-SR'!$A$8:$A$27,0))="","",IF(INDEX('Detail-SR'!$E$8:$E$27,MATCH(I457,'Detail-SR'!$A$8:$A$27,0))=H457,INDEX('Detail-SR'!$B$8:$B$27,MATCH(I457,'Detail-SR'!$A$8:$A$27,0)),""))</f>
        <v/>
      </c>
      <c r="K457" s="33"/>
      <c r="L457" s="50">
        <f t="shared" ref="L457:L520" si="22">IF(J457="",0,IF(K457="Yes",0,0.8))</f>
        <v>0</v>
      </c>
      <c r="M457" s="50" t="str">
        <f t="shared" ref="M457:M520" si="23">B457&amp;(IF(D457="Electricity","a",IF(D457="Natural Gas","b","c")))</f>
        <v>D8b</v>
      </c>
    </row>
    <row r="458" spans="1:13" x14ac:dyDescent="0.25">
      <c r="A458" s="50">
        <v>451</v>
      </c>
      <c r="B458" s="50" t="s">
        <v>231</v>
      </c>
      <c r="C458" s="52" t="str">
        <f>IF(H458="","",IF(INDEX('Disrupt-DIH'!$B$8:$B$22,MATCH(B458,'Disrupt-DIH'!$A$8:$A$22,0))="","",INDEX('Disrupt-DIH'!$B$8:$B$22,MATCH(B458,'Disrupt-DIH'!$A$8:$A$22,0))))</f>
        <v/>
      </c>
      <c r="D458" s="64" t="s">
        <v>49</v>
      </c>
      <c r="E458" s="64" t="str">
        <f>IF(INDEX('Disrupt-DIH'!$B$8:$B$22,MATCH($B458,'Disrupt-DIH'!$A$8:$A$22,0))="","",IF(INDEX('Disrupt-DIH'!D$8:D$22,MATCH($B458,'Disrupt-DIH'!$A$8:$A$22,0))="N/A","No","Yes"))</f>
        <v/>
      </c>
      <c r="F458" s="64" t="str">
        <f>IF(INDEX('Disrupt-DIH'!$B$8:$B$22,MATCH($B458,'Disrupt-DIH'!$A$8:$A$22,0))="","",IF(INDEX('Disrupt-DIH'!E$8:E$22,MATCH($B458,'Disrupt-DIH'!$A$8:$A$22,0))="N/A","No","Yes"))</f>
        <v/>
      </c>
      <c r="G458" s="64" t="str">
        <f>IF(INDEX('Disrupt-DIH'!$B$8:$B$22,MATCH($B458,'Disrupt-DIH'!$A$8:$A$22,0))="","",IF(INDEX('Disrupt-DIH'!F$8:F$22,MATCH($B458,'Disrupt-DIH'!$A$8:$A$22,0))="N/A","No","Yes"))</f>
        <v/>
      </c>
      <c r="H458" s="64" t="str">
        <f t="shared" si="21"/>
        <v/>
      </c>
      <c r="I458" s="50">
        <v>11</v>
      </c>
      <c r="J458" s="52" t="str">
        <f>IF(INDEX('Detail-SR'!$B$8:$B$27,MATCH(I458,'Detail-SR'!$A$8:$A$27,0))="","",IF(INDEX('Detail-SR'!$E$8:$E$27,MATCH(I458,'Detail-SR'!$A$8:$A$27,0))=H458,INDEX('Detail-SR'!$B$8:$B$27,MATCH(I458,'Detail-SR'!$A$8:$A$27,0)),""))</f>
        <v/>
      </c>
      <c r="K458" s="33"/>
      <c r="L458" s="50">
        <f t="shared" si="22"/>
        <v>0</v>
      </c>
      <c r="M458" s="50" t="str">
        <f t="shared" si="23"/>
        <v>D8b</v>
      </c>
    </row>
    <row r="459" spans="1:13" x14ac:dyDescent="0.25">
      <c r="A459" s="50">
        <v>452</v>
      </c>
      <c r="B459" s="50" t="s">
        <v>231</v>
      </c>
      <c r="C459" s="52" t="str">
        <f>IF(H459="","",IF(INDEX('Disrupt-DIH'!$B$8:$B$22,MATCH(B459,'Disrupt-DIH'!$A$8:$A$22,0))="","",INDEX('Disrupt-DIH'!$B$8:$B$22,MATCH(B459,'Disrupt-DIH'!$A$8:$A$22,0))))</f>
        <v/>
      </c>
      <c r="D459" s="64" t="s">
        <v>49</v>
      </c>
      <c r="E459" s="64" t="str">
        <f>IF(INDEX('Disrupt-DIH'!$B$8:$B$22,MATCH($B459,'Disrupt-DIH'!$A$8:$A$22,0))="","",IF(INDEX('Disrupt-DIH'!D$8:D$22,MATCH($B459,'Disrupt-DIH'!$A$8:$A$22,0))="N/A","No","Yes"))</f>
        <v/>
      </c>
      <c r="F459" s="64" t="str">
        <f>IF(INDEX('Disrupt-DIH'!$B$8:$B$22,MATCH($B459,'Disrupt-DIH'!$A$8:$A$22,0))="","",IF(INDEX('Disrupt-DIH'!E$8:E$22,MATCH($B459,'Disrupt-DIH'!$A$8:$A$22,0))="N/A","No","Yes"))</f>
        <v/>
      </c>
      <c r="G459" s="64" t="str">
        <f>IF(INDEX('Disrupt-DIH'!$B$8:$B$22,MATCH($B459,'Disrupt-DIH'!$A$8:$A$22,0))="","",IF(INDEX('Disrupt-DIH'!F$8:F$22,MATCH($B459,'Disrupt-DIH'!$A$8:$A$22,0))="N/A","No","Yes"))</f>
        <v/>
      </c>
      <c r="H459" s="64" t="str">
        <f t="shared" si="21"/>
        <v/>
      </c>
      <c r="I459" s="50">
        <v>12</v>
      </c>
      <c r="J459" s="52" t="str">
        <f>IF(INDEX('Detail-SR'!$B$8:$B$27,MATCH(I459,'Detail-SR'!$A$8:$A$27,0))="","",IF(INDEX('Detail-SR'!$E$8:$E$27,MATCH(I459,'Detail-SR'!$A$8:$A$27,0))=H459,INDEX('Detail-SR'!$B$8:$B$27,MATCH(I459,'Detail-SR'!$A$8:$A$27,0)),""))</f>
        <v/>
      </c>
      <c r="K459" s="33"/>
      <c r="L459" s="50">
        <f t="shared" si="22"/>
        <v>0</v>
      </c>
      <c r="M459" s="50" t="str">
        <f t="shared" si="23"/>
        <v>D8b</v>
      </c>
    </row>
    <row r="460" spans="1:13" x14ac:dyDescent="0.25">
      <c r="A460" s="50">
        <v>453</v>
      </c>
      <c r="B460" s="50" t="s">
        <v>231</v>
      </c>
      <c r="C460" s="52" t="str">
        <f>IF(H460="","",IF(INDEX('Disrupt-DIH'!$B$8:$B$22,MATCH(B460,'Disrupt-DIH'!$A$8:$A$22,0))="","",INDEX('Disrupt-DIH'!$B$8:$B$22,MATCH(B460,'Disrupt-DIH'!$A$8:$A$22,0))))</f>
        <v/>
      </c>
      <c r="D460" s="64" t="s">
        <v>49</v>
      </c>
      <c r="E460" s="64" t="str">
        <f>IF(INDEX('Disrupt-DIH'!$B$8:$B$22,MATCH($B460,'Disrupt-DIH'!$A$8:$A$22,0))="","",IF(INDEX('Disrupt-DIH'!D$8:D$22,MATCH($B460,'Disrupt-DIH'!$A$8:$A$22,0))="N/A","No","Yes"))</f>
        <v/>
      </c>
      <c r="F460" s="64" t="str">
        <f>IF(INDEX('Disrupt-DIH'!$B$8:$B$22,MATCH($B460,'Disrupt-DIH'!$A$8:$A$22,0))="","",IF(INDEX('Disrupt-DIH'!E$8:E$22,MATCH($B460,'Disrupt-DIH'!$A$8:$A$22,0))="N/A","No","Yes"))</f>
        <v/>
      </c>
      <c r="G460" s="64" t="str">
        <f>IF(INDEX('Disrupt-DIH'!$B$8:$B$22,MATCH($B460,'Disrupt-DIH'!$A$8:$A$22,0))="","",IF(INDEX('Disrupt-DIH'!F$8:F$22,MATCH($B460,'Disrupt-DIH'!$A$8:$A$22,0))="N/A","No","Yes"))</f>
        <v/>
      </c>
      <c r="H460" s="64" t="str">
        <f t="shared" si="21"/>
        <v/>
      </c>
      <c r="I460" s="50">
        <v>13</v>
      </c>
      <c r="J460" s="52" t="str">
        <f>IF(INDEX('Detail-SR'!$B$8:$B$27,MATCH(I460,'Detail-SR'!$A$8:$A$27,0))="","",IF(INDEX('Detail-SR'!$E$8:$E$27,MATCH(I460,'Detail-SR'!$A$8:$A$27,0))=H460,INDEX('Detail-SR'!$B$8:$B$27,MATCH(I460,'Detail-SR'!$A$8:$A$27,0)),""))</f>
        <v/>
      </c>
      <c r="K460" s="33"/>
      <c r="L460" s="50">
        <f t="shared" si="22"/>
        <v>0</v>
      </c>
      <c r="M460" s="50" t="str">
        <f t="shared" si="23"/>
        <v>D8b</v>
      </c>
    </row>
    <row r="461" spans="1:13" x14ac:dyDescent="0.25">
      <c r="A461" s="50">
        <v>454</v>
      </c>
      <c r="B461" s="50" t="s">
        <v>231</v>
      </c>
      <c r="C461" s="52" t="str">
        <f>IF(H461="","",IF(INDEX('Disrupt-DIH'!$B$8:$B$22,MATCH(B461,'Disrupt-DIH'!$A$8:$A$22,0))="","",INDEX('Disrupt-DIH'!$B$8:$B$22,MATCH(B461,'Disrupt-DIH'!$A$8:$A$22,0))))</f>
        <v/>
      </c>
      <c r="D461" s="64" t="s">
        <v>49</v>
      </c>
      <c r="E461" s="64" t="str">
        <f>IF(INDEX('Disrupt-DIH'!$B$8:$B$22,MATCH($B461,'Disrupt-DIH'!$A$8:$A$22,0))="","",IF(INDEX('Disrupt-DIH'!D$8:D$22,MATCH($B461,'Disrupt-DIH'!$A$8:$A$22,0))="N/A","No","Yes"))</f>
        <v/>
      </c>
      <c r="F461" s="64" t="str">
        <f>IF(INDEX('Disrupt-DIH'!$B$8:$B$22,MATCH($B461,'Disrupt-DIH'!$A$8:$A$22,0))="","",IF(INDEX('Disrupt-DIH'!E$8:E$22,MATCH($B461,'Disrupt-DIH'!$A$8:$A$22,0))="N/A","No","Yes"))</f>
        <v/>
      </c>
      <c r="G461" s="64" t="str">
        <f>IF(INDEX('Disrupt-DIH'!$B$8:$B$22,MATCH($B461,'Disrupt-DIH'!$A$8:$A$22,0))="","",IF(INDEX('Disrupt-DIH'!F$8:F$22,MATCH($B461,'Disrupt-DIH'!$A$8:$A$22,0))="N/A","No","Yes"))</f>
        <v/>
      </c>
      <c r="H461" s="64" t="str">
        <f t="shared" si="21"/>
        <v/>
      </c>
      <c r="I461" s="50">
        <v>14</v>
      </c>
      <c r="J461" s="52" t="str">
        <f>IF(INDEX('Detail-SR'!$B$8:$B$27,MATCH(I461,'Detail-SR'!$A$8:$A$27,0))="","",IF(INDEX('Detail-SR'!$E$8:$E$27,MATCH(I461,'Detail-SR'!$A$8:$A$27,0))=H461,INDEX('Detail-SR'!$B$8:$B$27,MATCH(I461,'Detail-SR'!$A$8:$A$27,0)),""))</f>
        <v/>
      </c>
      <c r="K461" s="33"/>
      <c r="L461" s="50">
        <f t="shared" si="22"/>
        <v>0</v>
      </c>
      <c r="M461" s="50" t="str">
        <f t="shared" si="23"/>
        <v>D8b</v>
      </c>
    </row>
    <row r="462" spans="1:13" x14ac:dyDescent="0.25">
      <c r="A462" s="50">
        <v>455</v>
      </c>
      <c r="B462" s="50" t="s">
        <v>231</v>
      </c>
      <c r="C462" s="52" t="str">
        <f>IF(H462="","",IF(INDEX('Disrupt-DIH'!$B$8:$B$22,MATCH(B462,'Disrupt-DIH'!$A$8:$A$22,0))="","",INDEX('Disrupt-DIH'!$B$8:$B$22,MATCH(B462,'Disrupt-DIH'!$A$8:$A$22,0))))</f>
        <v/>
      </c>
      <c r="D462" s="64" t="s">
        <v>49</v>
      </c>
      <c r="E462" s="64" t="str">
        <f>IF(INDEX('Disrupt-DIH'!$B$8:$B$22,MATCH($B462,'Disrupt-DIH'!$A$8:$A$22,0))="","",IF(INDEX('Disrupt-DIH'!D$8:D$22,MATCH($B462,'Disrupt-DIH'!$A$8:$A$22,0))="N/A","No","Yes"))</f>
        <v/>
      </c>
      <c r="F462" s="64" t="str">
        <f>IF(INDEX('Disrupt-DIH'!$B$8:$B$22,MATCH($B462,'Disrupt-DIH'!$A$8:$A$22,0))="","",IF(INDEX('Disrupt-DIH'!E$8:E$22,MATCH($B462,'Disrupt-DIH'!$A$8:$A$22,0))="N/A","No","Yes"))</f>
        <v/>
      </c>
      <c r="G462" s="64" t="str">
        <f>IF(INDEX('Disrupt-DIH'!$B$8:$B$22,MATCH($B462,'Disrupt-DIH'!$A$8:$A$22,0))="","",IF(INDEX('Disrupt-DIH'!F$8:F$22,MATCH($B462,'Disrupt-DIH'!$A$8:$A$22,0))="N/A","No","Yes"))</f>
        <v/>
      </c>
      <c r="H462" s="64" t="str">
        <f t="shared" si="21"/>
        <v/>
      </c>
      <c r="I462" s="50">
        <v>15</v>
      </c>
      <c r="J462" s="52" t="str">
        <f>IF(INDEX('Detail-SR'!$B$8:$B$27,MATCH(I462,'Detail-SR'!$A$8:$A$27,0))="","",IF(INDEX('Detail-SR'!$E$8:$E$27,MATCH(I462,'Detail-SR'!$A$8:$A$27,0))=H462,INDEX('Detail-SR'!$B$8:$B$27,MATCH(I462,'Detail-SR'!$A$8:$A$27,0)),""))</f>
        <v/>
      </c>
      <c r="K462" s="33"/>
      <c r="L462" s="50">
        <f t="shared" si="22"/>
        <v>0</v>
      </c>
      <c r="M462" s="50" t="str">
        <f t="shared" si="23"/>
        <v>D8b</v>
      </c>
    </row>
    <row r="463" spans="1:13" x14ac:dyDescent="0.25">
      <c r="A463" s="50">
        <v>456</v>
      </c>
      <c r="B463" s="50" t="s">
        <v>231</v>
      </c>
      <c r="C463" s="52" t="str">
        <f>IF(H463="","",IF(INDEX('Disrupt-DIH'!$B$8:$B$22,MATCH(B463,'Disrupt-DIH'!$A$8:$A$22,0))="","",INDEX('Disrupt-DIH'!$B$8:$B$22,MATCH(B463,'Disrupt-DIH'!$A$8:$A$22,0))))</f>
        <v/>
      </c>
      <c r="D463" s="64" t="s">
        <v>49</v>
      </c>
      <c r="E463" s="64" t="str">
        <f>IF(INDEX('Disrupt-DIH'!$B$8:$B$22,MATCH($B463,'Disrupt-DIH'!$A$8:$A$22,0))="","",IF(INDEX('Disrupt-DIH'!D$8:D$22,MATCH($B463,'Disrupt-DIH'!$A$8:$A$22,0))="N/A","No","Yes"))</f>
        <v/>
      </c>
      <c r="F463" s="64" t="str">
        <f>IF(INDEX('Disrupt-DIH'!$B$8:$B$22,MATCH($B463,'Disrupt-DIH'!$A$8:$A$22,0))="","",IF(INDEX('Disrupt-DIH'!E$8:E$22,MATCH($B463,'Disrupt-DIH'!$A$8:$A$22,0))="N/A","No","Yes"))</f>
        <v/>
      </c>
      <c r="G463" s="64" t="str">
        <f>IF(INDEX('Disrupt-DIH'!$B$8:$B$22,MATCH($B463,'Disrupt-DIH'!$A$8:$A$22,0))="","",IF(INDEX('Disrupt-DIH'!F$8:F$22,MATCH($B463,'Disrupt-DIH'!$A$8:$A$22,0))="N/A","No","Yes"))</f>
        <v/>
      </c>
      <c r="H463" s="64" t="str">
        <f t="shared" si="21"/>
        <v/>
      </c>
      <c r="I463" s="50">
        <v>16</v>
      </c>
      <c r="J463" s="52" t="str">
        <f>IF(INDEX('Detail-SR'!$B$8:$B$27,MATCH(I463,'Detail-SR'!$A$8:$A$27,0))="","",IF(INDEX('Detail-SR'!$E$8:$E$27,MATCH(I463,'Detail-SR'!$A$8:$A$27,0))=H463,INDEX('Detail-SR'!$B$8:$B$27,MATCH(I463,'Detail-SR'!$A$8:$A$27,0)),""))</f>
        <v/>
      </c>
      <c r="K463" s="33"/>
      <c r="L463" s="50">
        <f t="shared" si="22"/>
        <v>0</v>
      </c>
      <c r="M463" s="50" t="str">
        <f t="shared" si="23"/>
        <v>D8b</v>
      </c>
    </row>
    <row r="464" spans="1:13" x14ac:dyDescent="0.25">
      <c r="A464" s="50">
        <v>457</v>
      </c>
      <c r="B464" s="50" t="s">
        <v>231</v>
      </c>
      <c r="C464" s="52" t="str">
        <f>IF(H464="","",IF(INDEX('Disrupt-DIH'!$B$8:$B$22,MATCH(B464,'Disrupt-DIH'!$A$8:$A$22,0))="","",INDEX('Disrupt-DIH'!$B$8:$B$22,MATCH(B464,'Disrupt-DIH'!$A$8:$A$22,0))))</f>
        <v/>
      </c>
      <c r="D464" s="64" t="s">
        <v>49</v>
      </c>
      <c r="E464" s="64" t="str">
        <f>IF(INDEX('Disrupt-DIH'!$B$8:$B$22,MATCH($B464,'Disrupt-DIH'!$A$8:$A$22,0))="","",IF(INDEX('Disrupt-DIH'!D$8:D$22,MATCH($B464,'Disrupt-DIH'!$A$8:$A$22,0))="N/A","No","Yes"))</f>
        <v/>
      </c>
      <c r="F464" s="64" t="str">
        <f>IF(INDEX('Disrupt-DIH'!$B$8:$B$22,MATCH($B464,'Disrupt-DIH'!$A$8:$A$22,0))="","",IF(INDEX('Disrupt-DIH'!E$8:E$22,MATCH($B464,'Disrupt-DIH'!$A$8:$A$22,0))="N/A","No","Yes"))</f>
        <v/>
      </c>
      <c r="G464" s="64" t="str">
        <f>IF(INDEX('Disrupt-DIH'!$B$8:$B$22,MATCH($B464,'Disrupt-DIH'!$A$8:$A$22,0))="","",IF(INDEX('Disrupt-DIH'!F$8:F$22,MATCH($B464,'Disrupt-DIH'!$A$8:$A$22,0))="N/A","No","Yes"))</f>
        <v/>
      </c>
      <c r="H464" s="64" t="str">
        <f t="shared" si="21"/>
        <v/>
      </c>
      <c r="I464" s="50">
        <v>17</v>
      </c>
      <c r="J464" s="52" t="str">
        <f>IF(INDEX('Detail-SR'!$B$8:$B$27,MATCH(I464,'Detail-SR'!$A$8:$A$27,0))="","",IF(INDEX('Detail-SR'!$E$8:$E$27,MATCH(I464,'Detail-SR'!$A$8:$A$27,0))=H464,INDEX('Detail-SR'!$B$8:$B$27,MATCH(I464,'Detail-SR'!$A$8:$A$27,0)),""))</f>
        <v/>
      </c>
      <c r="K464" s="33"/>
      <c r="L464" s="50">
        <f t="shared" si="22"/>
        <v>0</v>
      </c>
      <c r="M464" s="50" t="str">
        <f t="shared" si="23"/>
        <v>D8b</v>
      </c>
    </row>
    <row r="465" spans="1:13" x14ac:dyDescent="0.25">
      <c r="A465" s="50">
        <v>458</v>
      </c>
      <c r="B465" s="50" t="s">
        <v>231</v>
      </c>
      <c r="C465" s="52" t="str">
        <f>IF(H465="","",IF(INDEX('Disrupt-DIH'!$B$8:$B$22,MATCH(B465,'Disrupt-DIH'!$A$8:$A$22,0))="","",INDEX('Disrupt-DIH'!$B$8:$B$22,MATCH(B465,'Disrupt-DIH'!$A$8:$A$22,0))))</f>
        <v/>
      </c>
      <c r="D465" s="64" t="s">
        <v>49</v>
      </c>
      <c r="E465" s="64" t="str">
        <f>IF(INDEX('Disrupt-DIH'!$B$8:$B$22,MATCH($B465,'Disrupt-DIH'!$A$8:$A$22,0))="","",IF(INDEX('Disrupt-DIH'!D$8:D$22,MATCH($B465,'Disrupt-DIH'!$A$8:$A$22,0))="N/A","No","Yes"))</f>
        <v/>
      </c>
      <c r="F465" s="64" t="str">
        <f>IF(INDEX('Disrupt-DIH'!$B$8:$B$22,MATCH($B465,'Disrupt-DIH'!$A$8:$A$22,0))="","",IF(INDEX('Disrupt-DIH'!E$8:E$22,MATCH($B465,'Disrupt-DIH'!$A$8:$A$22,0))="N/A","No","Yes"))</f>
        <v/>
      </c>
      <c r="G465" s="64" t="str">
        <f>IF(INDEX('Disrupt-DIH'!$B$8:$B$22,MATCH($B465,'Disrupt-DIH'!$A$8:$A$22,0))="","",IF(INDEX('Disrupt-DIH'!F$8:F$22,MATCH($B465,'Disrupt-DIH'!$A$8:$A$22,0))="N/A","No","Yes"))</f>
        <v/>
      </c>
      <c r="H465" s="64" t="str">
        <f t="shared" si="21"/>
        <v/>
      </c>
      <c r="I465" s="50">
        <v>18</v>
      </c>
      <c r="J465" s="52" t="str">
        <f>IF(INDEX('Detail-SR'!$B$8:$B$27,MATCH(I465,'Detail-SR'!$A$8:$A$27,0))="","",IF(INDEX('Detail-SR'!$E$8:$E$27,MATCH(I465,'Detail-SR'!$A$8:$A$27,0))=H465,INDEX('Detail-SR'!$B$8:$B$27,MATCH(I465,'Detail-SR'!$A$8:$A$27,0)),""))</f>
        <v/>
      </c>
      <c r="K465" s="33"/>
      <c r="L465" s="50">
        <f t="shared" si="22"/>
        <v>0</v>
      </c>
      <c r="M465" s="50" t="str">
        <f t="shared" si="23"/>
        <v>D8b</v>
      </c>
    </row>
    <row r="466" spans="1:13" x14ac:dyDescent="0.25">
      <c r="A466" s="50">
        <v>459</v>
      </c>
      <c r="B466" s="50" t="s">
        <v>231</v>
      </c>
      <c r="C466" s="52" t="str">
        <f>IF(H466="","",IF(INDEX('Disrupt-DIH'!$B$8:$B$22,MATCH(B466,'Disrupt-DIH'!$A$8:$A$22,0))="","",INDEX('Disrupt-DIH'!$B$8:$B$22,MATCH(B466,'Disrupt-DIH'!$A$8:$A$22,0))))</f>
        <v/>
      </c>
      <c r="D466" s="64" t="s">
        <v>49</v>
      </c>
      <c r="E466" s="64" t="str">
        <f>IF(INDEX('Disrupt-DIH'!$B$8:$B$22,MATCH($B466,'Disrupt-DIH'!$A$8:$A$22,0))="","",IF(INDEX('Disrupt-DIH'!D$8:D$22,MATCH($B466,'Disrupt-DIH'!$A$8:$A$22,0))="N/A","No","Yes"))</f>
        <v/>
      </c>
      <c r="F466" s="64" t="str">
        <f>IF(INDEX('Disrupt-DIH'!$B$8:$B$22,MATCH($B466,'Disrupt-DIH'!$A$8:$A$22,0))="","",IF(INDEX('Disrupt-DIH'!E$8:E$22,MATCH($B466,'Disrupt-DIH'!$A$8:$A$22,0))="N/A","No","Yes"))</f>
        <v/>
      </c>
      <c r="G466" s="64" t="str">
        <f>IF(INDEX('Disrupt-DIH'!$B$8:$B$22,MATCH($B466,'Disrupt-DIH'!$A$8:$A$22,0))="","",IF(INDEX('Disrupt-DIH'!F$8:F$22,MATCH($B466,'Disrupt-DIH'!$A$8:$A$22,0))="N/A","No","Yes"))</f>
        <v/>
      </c>
      <c r="H466" s="64" t="str">
        <f t="shared" si="21"/>
        <v/>
      </c>
      <c r="I466" s="50">
        <v>19</v>
      </c>
      <c r="J466" s="52" t="str">
        <f>IF(INDEX('Detail-SR'!$B$8:$B$27,MATCH(I466,'Detail-SR'!$A$8:$A$27,0))="","",IF(INDEX('Detail-SR'!$E$8:$E$27,MATCH(I466,'Detail-SR'!$A$8:$A$27,0))=H466,INDEX('Detail-SR'!$B$8:$B$27,MATCH(I466,'Detail-SR'!$A$8:$A$27,0)),""))</f>
        <v/>
      </c>
      <c r="K466" s="33"/>
      <c r="L466" s="50">
        <f t="shared" si="22"/>
        <v>0</v>
      </c>
      <c r="M466" s="50" t="str">
        <f t="shared" si="23"/>
        <v>D8b</v>
      </c>
    </row>
    <row r="467" spans="1:13" x14ac:dyDescent="0.25">
      <c r="A467" s="50">
        <v>460</v>
      </c>
      <c r="B467" s="50" t="s">
        <v>231</v>
      </c>
      <c r="C467" s="52" t="str">
        <f>IF(H467="","",IF(INDEX('Disrupt-DIH'!$B$8:$B$22,MATCH(B467,'Disrupt-DIH'!$A$8:$A$22,0))="","",INDEX('Disrupt-DIH'!$B$8:$B$22,MATCH(B467,'Disrupt-DIH'!$A$8:$A$22,0))))</f>
        <v/>
      </c>
      <c r="D467" s="64" t="s">
        <v>49</v>
      </c>
      <c r="E467" s="64" t="str">
        <f>IF(INDEX('Disrupt-DIH'!$B$8:$B$22,MATCH($B467,'Disrupt-DIH'!$A$8:$A$22,0))="","",IF(INDEX('Disrupt-DIH'!D$8:D$22,MATCH($B467,'Disrupt-DIH'!$A$8:$A$22,0))="N/A","No","Yes"))</f>
        <v/>
      </c>
      <c r="F467" s="64" t="str">
        <f>IF(INDEX('Disrupt-DIH'!$B$8:$B$22,MATCH($B467,'Disrupt-DIH'!$A$8:$A$22,0))="","",IF(INDEX('Disrupt-DIH'!E$8:E$22,MATCH($B467,'Disrupt-DIH'!$A$8:$A$22,0))="N/A","No","Yes"))</f>
        <v/>
      </c>
      <c r="G467" s="64" t="str">
        <f>IF(INDEX('Disrupt-DIH'!$B$8:$B$22,MATCH($B467,'Disrupt-DIH'!$A$8:$A$22,0))="","",IF(INDEX('Disrupt-DIH'!F$8:F$22,MATCH($B467,'Disrupt-DIH'!$A$8:$A$22,0))="N/A","No","Yes"))</f>
        <v/>
      </c>
      <c r="H467" s="64" t="str">
        <f t="shared" si="21"/>
        <v/>
      </c>
      <c r="I467" s="50">
        <v>20</v>
      </c>
      <c r="J467" s="52" t="str">
        <f>IF(INDEX('Detail-SR'!$B$8:$B$27,MATCH(I467,'Detail-SR'!$A$8:$A$27,0))="","",IF(INDEX('Detail-SR'!$E$8:$E$27,MATCH(I467,'Detail-SR'!$A$8:$A$27,0))=H467,INDEX('Detail-SR'!$B$8:$B$27,MATCH(I467,'Detail-SR'!$A$8:$A$27,0)),""))</f>
        <v/>
      </c>
      <c r="K467" s="33"/>
      <c r="L467" s="50">
        <f t="shared" si="22"/>
        <v>0</v>
      </c>
      <c r="M467" s="50" t="str">
        <f t="shared" si="23"/>
        <v>D8b</v>
      </c>
    </row>
    <row r="468" spans="1:13" x14ac:dyDescent="0.25">
      <c r="A468" s="50">
        <v>461</v>
      </c>
      <c r="B468" s="50" t="s">
        <v>231</v>
      </c>
      <c r="C468" s="52" t="str">
        <f>IF(H468="","",IF(INDEX('Disrupt-DIH'!$B$8:$B$22,MATCH(B468,'Disrupt-DIH'!$A$8:$A$22,0))="","",INDEX('Disrupt-DIH'!$B$8:$B$22,MATCH(B468,'Disrupt-DIH'!$A$8:$A$22,0))))</f>
        <v/>
      </c>
      <c r="D468" s="64" t="s">
        <v>38</v>
      </c>
      <c r="E468" s="64" t="str">
        <f>IF(INDEX('Disrupt-DIH'!$B$8:$B$22,MATCH($B468,'Disrupt-DIH'!$A$8:$A$22,0))="","",IF(INDEX('Disrupt-DIH'!D$8:D$22,MATCH($B468,'Disrupt-DIH'!$A$8:$A$22,0))="N/A","No","Yes"))</f>
        <v/>
      </c>
      <c r="F468" s="64" t="str">
        <f>IF(INDEX('Disrupt-DIH'!$B$8:$B$22,MATCH($B468,'Disrupt-DIH'!$A$8:$A$22,0))="","",IF(INDEX('Disrupt-DIH'!E$8:E$22,MATCH($B468,'Disrupt-DIH'!$A$8:$A$22,0))="N/A","No","Yes"))</f>
        <v/>
      </c>
      <c r="G468" s="64" t="str">
        <f>IF(INDEX('Disrupt-DIH'!$B$8:$B$22,MATCH($B468,'Disrupt-DIH'!$A$8:$A$22,0))="","",IF(INDEX('Disrupt-DIH'!F$8:F$22,MATCH($B468,'Disrupt-DIH'!$A$8:$A$22,0))="N/A","No","Yes"))</f>
        <v/>
      </c>
      <c r="H468" s="64" t="str">
        <f t="shared" si="21"/>
        <v/>
      </c>
      <c r="I468" s="50">
        <v>1</v>
      </c>
      <c r="J468" s="52" t="str">
        <f>IF(INDEX('Detail-SR'!$B$8:$B$27,MATCH(I468,'Detail-SR'!$A$8:$A$27,0))="","",IF(INDEX('Detail-SR'!$E$8:$E$27,MATCH(I468,'Detail-SR'!$A$8:$A$27,0))=H468,INDEX('Detail-SR'!$B$8:$B$27,MATCH(I468,'Detail-SR'!$A$8:$A$27,0)),""))</f>
        <v/>
      </c>
      <c r="K468" s="33"/>
      <c r="L468" s="50">
        <f t="shared" si="22"/>
        <v>0</v>
      </c>
      <c r="M468" s="50" t="str">
        <f t="shared" si="23"/>
        <v>D8c</v>
      </c>
    </row>
    <row r="469" spans="1:13" x14ac:dyDescent="0.25">
      <c r="A469" s="50">
        <v>462</v>
      </c>
      <c r="B469" s="50" t="s">
        <v>231</v>
      </c>
      <c r="C469" s="52" t="str">
        <f>IF(H469="","",IF(INDEX('Disrupt-DIH'!$B$8:$B$22,MATCH(B469,'Disrupt-DIH'!$A$8:$A$22,0))="","",INDEX('Disrupt-DIH'!$B$8:$B$22,MATCH(B469,'Disrupt-DIH'!$A$8:$A$22,0))))</f>
        <v/>
      </c>
      <c r="D469" s="64" t="s">
        <v>38</v>
      </c>
      <c r="E469" s="64" t="str">
        <f>IF(INDEX('Disrupt-DIH'!$B$8:$B$22,MATCH($B469,'Disrupt-DIH'!$A$8:$A$22,0))="","",IF(INDEX('Disrupt-DIH'!D$8:D$22,MATCH($B469,'Disrupt-DIH'!$A$8:$A$22,0))="N/A","No","Yes"))</f>
        <v/>
      </c>
      <c r="F469" s="64" t="str">
        <f>IF(INDEX('Disrupt-DIH'!$B$8:$B$22,MATCH($B469,'Disrupt-DIH'!$A$8:$A$22,0))="","",IF(INDEX('Disrupt-DIH'!E$8:E$22,MATCH($B469,'Disrupt-DIH'!$A$8:$A$22,0))="N/A","No","Yes"))</f>
        <v/>
      </c>
      <c r="G469" s="64" t="str">
        <f>IF(INDEX('Disrupt-DIH'!$B$8:$B$22,MATCH($B469,'Disrupt-DIH'!$A$8:$A$22,0))="","",IF(INDEX('Disrupt-DIH'!F$8:F$22,MATCH($B469,'Disrupt-DIH'!$A$8:$A$22,0))="N/A","No","Yes"))</f>
        <v/>
      </c>
      <c r="H469" s="64" t="str">
        <f t="shared" si="21"/>
        <v/>
      </c>
      <c r="I469" s="50">
        <v>2</v>
      </c>
      <c r="J469" s="52" t="str">
        <f>IF(INDEX('Detail-SR'!$B$8:$B$27,MATCH(I469,'Detail-SR'!$A$8:$A$27,0))="","",IF(INDEX('Detail-SR'!$E$8:$E$27,MATCH(I469,'Detail-SR'!$A$8:$A$27,0))=H469,INDEX('Detail-SR'!$B$8:$B$27,MATCH(I469,'Detail-SR'!$A$8:$A$27,0)),""))</f>
        <v/>
      </c>
      <c r="K469" s="33"/>
      <c r="L469" s="50">
        <f t="shared" si="22"/>
        <v>0</v>
      </c>
      <c r="M469" s="50" t="str">
        <f t="shared" si="23"/>
        <v>D8c</v>
      </c>
    </row>
    <row r="470" spans="1:13" x14ac:dyDescent="0.25">
      <c r="A470" s="50">
        <v>463</v>
      </c>
      <c r="B470" s="50" t="s">
        <v>231</v>
      </c>
      <c r="C470" s="52" t="str">
        <f>IF(H470="","",IF(INDEX('Disrupt-DIH'!$B$8:$B$22,MATCH(B470,'Disrupt-DIH'!$A$8:$A$22,0))="","",INDEX('Disrupt-DIH'!$B$8:$B$22,MATCH(B470,'Disrupt-DIH'!$A$8:$A$22,0))))</f>
        <v/>
      </c>
      <c r="D470" s="64" t="s">
        <v>38</v>
      </c>
      <c r="E470" s="64" t="str">
        <f>IF(INDEX('Disrupt-DIH'!$B$8:$B$22,MATCH($B470,'Disrupt-DIH'!$A$8:$A$22,0))="","",IF(INDEX('Disrupt-DIH'!D$8:D$22,MATCH($B470,'Disrupt-DIH'!$A$8:$A$22,0))="N/A","No","Yes"))</f>
        <v/>
      </c>
      <c r="F470" s="64" t="str">
        <f>IF(INDEX('Disrupt-DIH'!$B$8:$B$22,MATCH($B470,'Disrupt-DIH'!$A$8:$A$22,0))="","",IF(INDEX('Disrupt-DIH'!E$8:E$22,MATCH($B470,'Disrupt-DIH'!$A$8:$A$22,0))="N/A","No","Yes"))</f>
        <v/>
      </c>
      <c r="G470" s="64" t="str">
        <f>IF(INDEX('Disrupt-DIH'!$B$8:$B$22,MATCH($B470,'Disrupt-DIH'!$A$8:$A$22,0))="","",IF(INDEX('Disrupt-DIH'!F$8:F$22,MATCH($B470,'Disrupt-DIH'!$A$8:$A$22,0))="N/A","No","Yes"))</f>
        <v/>
      </c>
      <c r="H470" s="64" t="str">
        <f t="shared" si="21"/>
        <v/>
      </c>
      <c r="I470" s="50">
        <v>3</v>
      </c>
      <c r="J470" s="52" t="str">
        <f>IF(INDEX('Detail-SR'!$B$8:$B$27,MATCH(I470,'Detail-SR'!$A$8:$A$27,0))="","",IF(INDEX('Detail-SR'!$E$8:$E$27,MATCH(I470,'Detail-SR'!$A$8:$A$27,0))=H470,INDEX('Detail-SR'!$B$8:$B$27,MATCH(I470,'Detail-SR'!$A$8:$A$27,0)),""))</f>
        <v/>
      </c>
      <c r="K470" s="33"/>
      <c r="L470" s="50">
        <f t="shared" si="22"/>
        <v>0</v>
      </c>
      <c r="M470" s="50" t="str">
        <f t="shared" si="23"/>
        <v>D8c</v>
      </c>
    </row>
    <row r="471" spans="1:13" x14ac:dyDescent="0.25">
      <c r="A471" s="50">
        <v>464</v>
      </c>
      <c r="B471" s="50" t="s">
        <v>231</v>
      </c>
      <c r="C471" s="52" t="str">
        <f>IF(H471="","",IF(INDEX('Disrupt-DIH'!$B$8:$B$22,MATCH(B471,'Disrupt-DIH'!$A$8:$A$22,0))="","",INDEX('Disrupt-DIH'!$B$8:$B$22,MATCH(B471,'Disrupt-DIH'!$A$8:$A$22,0))))</f>
        <v/>
      </c>
      <c r="D471" s="64" t="s">
        <v>38</v>
      </c>
      <c r="E471" s="64" t="str">
        <f>IF(INDEX('Disrupt-DIH'!$B$8:$B$22,MATCH($B471,'Disrupt-DIH'!$A$8:$A$22,0))="","",IF(INDEX('Disrupt-DIH'!D$8:D$22,MATCH($B471,'Disrupt-DIH'!$A$8:$A$22,0))="N/A","No","Yes"))</f>
        <v/>
      </c>
      <c r="F471" s="64" t="str">
        <f>IF(INDEX('Disrupt-DIH'!$B$8:$B$22,MATCH($B471,'Disrupt-DIH'!$A$8:$A$22,0))="","",IF(INDEX('Disrupt-DIH'!E$8:E$22,MATCH($B471,'Disrupt-DIH'!$A$8:$A$22,0))="N/A","No","Yes"))</f>
        <v/>
      </c>
      <c r="G471" s="64" t="str">
        <f>IF(INDEX('Disrupt-DIH'!$B$8:$B$22,MATCH($B471,'Disrupt-DIH'!$A$8:$A$22,0))="","",IF(INDEX('Disrupt-DIH'!F$8:F$22,MATCH($B471,'Disrupt-DIH'!$A$8:$A$22,0))="N/A","No","Yes"))</f>
        <v/>
      </c>
      <c r="H471" s="64" t="str">
        <f t="shared" si="21"/>
        <v/>
      </c>
      <c r="I471" s="50">
        <v>4</v>
      </c>
      <c r="J471" s="52" t="str">
        <f>IF(INDEX('Detail-SR'!$B$8:$B$27,MATCH(I471,'Detail-SR'!$A$8:$A$27,0))="","",IF(INDEX('Detail-SR'!$E$8:$E$27,MATCH(I471,'Detail-SR'!$A$8:$A$27,0))=H471,INDEX('Detail-SR'!$B$8:$B$27,MATCH(I471,'Detail-SR'!$A$8:$A$27,0)),""))</f>
        <v/>
      </c>
      <c r="K471" s="33"/>
      <c r="L471" s="50">
        <f t="shared" si="22"/>
        <v>0</v>
      </c>
      <c r="M471" s="50" t="str">
        <f t="shared" si="23"/>
        <v>D8c</v>
      </c>
    </row>
    <row r="472" spans="1:13" x14ac:dyDescent="0.25">
      <c r="A472" s="50">
        <v>465</v>
      </c>
      <c r="B472" s="50" t="s">
        <v>231</v>
      </c>
      <c r="C472" s="52" t="str">
        <f>IF(H472="","",IF(INDEX('Disrupt-DIH'!$B$8:$B$22,MATCH(B472,'Disrupt-DIH'!$A$8:$A$22,0))="","",INDEX('Disrupt-DIH'!$B$8:$B$22,MATCH(B472,'Disrupt-DIH'!$A$8:$A$22,0))))</f>
        <v/>
      </c>
      <c r="D472" s="64" t="s">
        <v>38</v>
      </c>
      <c r="E472" s="64" t="str">
        <f>IF(INDEX('Disrupt-DIH'!$B$8:$B$22,MATCH($B472,'Disrupt-DIH'!$A$8:$A$22,0))="","",IF(INDEX('Disrupt-DIH'!D$8:D$22,MATCH($B472,'Disrupt-DIH'!$A$8:$A$22,0))="N/A","No","Yes"))</f>
        <v/>
      </c>
      <c r="F472" s="64" t="str">
        <f>IF(INDEX('Disrupt-DIH'!$B$8:$B$22,MATCH($B472,'Disrupt-DIH'!$A$8:$A$22,0))="","",IF(INDEX('Disrupt-DIH'!E$8:E$22,MATCH($B472,'Disrupt-DIH'!$A$8:$A$22,0))="N/A","No","Yes"))</f>
        <v/>
      </c>
      <c r="G472" s="64" t="str">
        <f>IF(INDEX('Disrupt-DIH'!$B$8:$B$22,MATCH($B472,'Disrupt-DIH'!$A$8:$A$22,0))="","",IF(INDEX('Disrupt-DIH'!F$8:F$22,MATCH($B472,'Disrupt-DIH'!$A$8:$A$22,0))="N/A","No","Yes"))</f>
        <v/>
      </c>
      <c r="H472" s="64" t="str">
        <f t="shared" si="21"/>
        <v/>
      </c>
      <c r="I472" s="50">
        <v>5</v>
      </c>
      <c r="J472" s="52" t="str">
        <f>IF(INDEX('Detail-SR'!$B$8:$B$27,MATCH(I472,'Detail-SR'!$A$8:$A$27,0))="","",IF(INDEX('Detail-SR'!$E$8:$E$27,MATCH(I472,'Detail-SR'!$A$8:$A$27,0))=H472,INDEX('Detail-SR'!$B$8:$B$27,MATCH(I472,'Detail-SR'!$A$8:$A$27,0)),""))</f>
        <v/>
      </c>
      <c r="K472" s="33"/>
      <c r="L472" s="50">
        <f t="shared" si="22"/>
        <v>0</v>
      </c>
      <c r="M472" s="50" t="str">
        <f t="shared" si="23"/>
        <v>D8c</v>
      </c>
    </row>
    <row r="473" spans="1:13" x14ac:dyDescent="0.25">
      <c r="A473" s="50">
        <v>466</v>
      </c>
      <c r="B473" s="50" t="s">
        <v>231</v>
      </c>
      <c r="C473" s="52" t="str">
        <f>IF(H473="","",IF(INDEX('Disrupt-DIH'!$B$8:$B$22,MATCH(B473,'Disrupt-DIH'!$A$8:$A$22,0))="","",INDEX('Disrupt-DIH'!$B$8:$B$22,MATCH(B473,'Disrupt-DIH'!$A$8:$A$22,0))))</f>
        <v/>
      </c>
      <c r="D473" s="64" t="s">
        <v>38</v>
      </c>
      <c r="E473" s="64" t="str">
        <f>IF(INDEX('Disrupt-DIH'!$B$8:$B$22,MATCH($B473,'Disrupt-DIH'!$A$8:$A$22,0))="","",IF(INDEX('Disrupt-DIH'!D$8:D$22,MATCH($B473,'Disrupt-DIH'!$A$8:$A$22,0))="N/A","No","Yes"))</f>
        <v/>
      </c>
      <c r="F473" s="64" t="str">
        <f>IF(INDEX('Disrupt-DIH'!$B$8:$B$22,MATCH($B473,'Disrupt-DIH'!$A$8:$A$22,0))="","",IF(INDEX('Disrupt-DIH'!E$8:E$22,MATCH($B473,'Disrupt-DIH'!$A$8:$A$22,0))="N/A","No","Yes"))</f>
        <v/>
      </c>
      <c r="G473" s="64" t="str">
        <f>IF(INDEX('Disrupt-DIH'!$B$8:$B$22,MATCH($B473,'Disrupt-DIH'!$A$8:$A$22,0))="","",IF(INDEX('Disrupt-DIH'!F$8:F$22,MATCH($B473,'Disrupt-DIH'!$A$8:$A$22,0))="N/A","No","Yes"))</f>
        <v/>
      </c>
      <c r="H473" s="64" t="str">
        <f t="shared" si="21"/>
        <v/>
      </c>
      <c r="I473" s="50">
        <v>6</v>
      </c>
      <c r="J473" s="52" t="str">
        <f>IF(INDEX('Detail-SR'!$B$8:$B$27,MATCH(I473,'Detail-SR'!$A$8:$A$27,0))="","",IF(INDEX('Detail-SR'!$E$8:$E$27,MATCH(I473,'Detail-SR'!$A$8:$A$27,0))=H473,INDEX('Detail-SR'!$B$8:$B$27,MATCH(I473,'Detail-SR'!$A$8:$A$27,0)),""))</f>
        <v/>
      </c>
      <c r="K473" s="33"/>
      <c r="L473" s="50">
        <f t="shared" si="22"/>
        <v>0</v>
      </c>
      <c r="M473" s="50" t="str">
        <f t="shared" si="23"/>
        <v>D8c</v>
      </c>
    </row>
    <row r="474" spans="1:13" x14ac:dyDescent="0.25">
      <c r="A474" s="50">
        <v>467</v>
      </c>
      <c r="B474" s="50" t="s">
        <v>231</v>
      </c>
      <c r="C474" s="52" t="str">
        <f>IF(H474="","",IF(INDEX('Disrupt-DIH'!$B$8:$B$22,MATCH(B474,'Disrupt-DIH'!$A$8:$A$22,0))="","",INDEX('Disrupt-DIH'!$B$8:$B$22,MATCH(B474,'Disrupt-DIH'!$A$8:$A$22,0))))</f>
        <v/>
      </c>
      <c r="D474" s="64" t="s">
        <v>38</v>
      </c>
      <c r="E474" s="64" t="str">
        <f>IF(INDEX('Disrupt-DIH'!$B$8:$B$22,MATCH($B474,'Disrupt-DIH'!$A$8:$A$22,0))="","",IF(INDEX('Disrupt-DIH'!D$8:D$22,MATCH($B474,'Disrupt-DIH'!$A$8:$A$22,0))="N/A","No","Yes"))</f>
        <v/>
      </c>
      <c r="F474" s="64" t="str">
        <f>IF(INDEX('Disrupt-DIH'!$B$8:$B$22,MATCH($B474,'Disrupt-DIH'!$A$8:$A$22,0))="","",IF(INDEX('Disrupt-DIH'!E$8:E$22,MATCH($B474,'Disrupt-DIH'!$A$8:$A$22,0))="N/A","No","Yes"))</f>
        <v/>
      </c>
      <c r="G474" s="64" t="str">
        <f>IF(INDEX('Disrupt-DIH'!$B$8:$B$22,MATCH($B474,'Disrupt-DIH'!$A$8:$A$22,0))="","",IF(INDEX('Disrupt-DIH'!F$8:F$22,MATCH($B474,'Disrupt-DIH'!$A$8:$A$22,0))="N/A","No","Yes"))</f>
        <v/>
      </c>
      <c r="H474" s="64" t="str">
        <f t="shared" si="21"/>
        <v/>
      </c>
      <c r="I474" s="50">
        <v>7</v>
      </c>
      <c r="J474" s="52" t="str">
        <f>IF(INDEX('Detail-SR'!$B$8:$B$27,MATCH(I474,'Detail-SR'!$A$8:$A$27,0))="","",IF(INDEX('Detail-SR'!$E$8:$E$27,MATCH(I474,'Detail-SR'!$A$8:$A$27,0))=H474,INDEX('Detail-SR'!$B$8:$B$27,MATCH(I474,'Detail-SR'!$A$8:$A$27,0)),""))</f>
        <v/>
      </c>
      <c r="K474" s="33"/>
      <c r="L474" s="50">
        <f t="shared" si="22"/>
        <v>0</v>
      </c>
      <c r="M474" s="50" t="str">
        <f t="shared" si="23"/>
        <v>D8c</v>
      </c>
    </row>
    <row r="475" spans="1:13" x14ac:dyDescent="0.25">
      <c r="A475" s="50">
        <v>468</v>
      </c>
      <c r="B475" s="50" t="s">
        <v>231</v>
      </c>
      <c r="C475" s="52" t="str">
        <f>IF(H475="","",IF(INDEX('Disrupt-DIH'!$B$8:$B$22,MATCH(B475,'Disrupt-DIH'!$A$8:$A$22,0))="","",INDEX('Disrupt-DIH'!$B$8:$B$22,MATCH(B475,'Disrupt-DIH'!$A$8:$A$22,0))))</f>
        <v/>
      </c>
      <c r="D475" s="64" t="s">
        <v>38</v>
      </c>
      <c r="E475" s="64" t="str">
        <f>IF(INDEX('Disrupt-DIH'!$B$8:$B$22,MATCH($B475,'Disrupt-DIH'!$A$8:$A$22,0))="","",IF(INDEX('Disrupt-DIH'!D$8:D$22,MATCH($B475,'Disrupt-DIH'!$A$8:$A$22,0))="N/A","No","Yes"))</f>
        <v/>
      </c>
      <c r="F475" s="64" t="str">
        <f>IF(INDEX('Disrupt-DIH'!$B$8:$B$22,MATCH($B475,'Disrupt-DIH'!$A$8:$A$22,0))="","",IF(INDEX('Disrupt-DIH'!E$8:E$22,MATCH($B475,'Disrupt-DIH'!$A$8:$A$22,0))="N/A","No","Yes"))</f>
        <v/>
      </c>
      <c r="G475" s="64" t="str">
        <f>IF(INDEX('Disrupt-DIH'!$B$8:$B$22,MATCH($B475,'Disrupt-DIH'!$A$8:$A$22,0))="","",IF(INDEX('Disrupt-DIH'!F$8:F$22,MATCH($B475,'Disrupt-DIH'!$A$8:$A$22,0))="N/A","No","Yes"))</f>
        <v/>
      </c>
      <c r="H475" s="64" t="str">
        <f t="shared" si="21"/>
        <v/>
      </c>
      <c r="I475" s="50">
        <v>8</v>
      </c>
      <c r="J475" s="52" t="str">
        <f>IF(INDEX('Detail-SR'!$B$8:$B$27,MATCH(I475,'Detail-SR'!$A$8:$A$27,0))="","",IF(INDEX('Detail-SR'!$E$8:$E$27,MATCH(I475,'Detail-SR'!$A$8:$A$27,0))=H475,INDEX('Detail-SR'!$B$8:$B$27,MATCH(I475,'Detail-SR'!$A$8:$A$27,0)),""))</f>
        <v/>
      </c>
      <c r="K475" s="33"/>
      <c r="L475" s="50">
        <f t="shared" si="22"/>
        <v>0</v>
      </c>
      <c r="M475" s="50" t="str">
        <f t="shared" si="23"/>
        <v>D8c</v>
      </c>
    </row>
    <row r="476" spans="1:13" x14ac:dyDescent="0.25">
      <c r="A476" s="50">
        <v>469</v>
      </c>
      <c r="B476" s="50" t="s">
        <v>231</v>
      </c>
      <c r="C476" s="52" t="str">
        <f>IF(H476="","",IF(INDEX('Disrupt-DIH'!$B$8:$B$22,MATCH(B476,'Disrupt-DIH'!$A$8:$A$22,0))="","",INDEX('Disrupt-DIH'!$B$8:$B$22,MATCH(B476,'Disrupt-DIH'!$A$8:$A$22,0))))</f>
        <v/>
      </c>
      <c r="D476" s="64" t="s">
        <v>38</v>
      </c>
      <c r="E476" s="64" t="str">
        <f>IF(INDEX('Disrupt-DIH'!$B$8:$B$22,MATCH($B476,'Disrupt-DIH'!$A$8:$A$22,0))="","",IF(INDEX('Disrupt-DIH'!D$8:D$22,MATCH($B476,'Disrupt-DIH'!$A$8:$A$22,0))="N/A","No","Yes"))</f>
        <v/>
      </c>
      <c r="F476" s="64" t="str">
        <f>IF(INDEX('Disrupt-DIH'!$B$8:$B$22,MATCH($B476,'Disrupt-DIH'!$A$8:$A$22,0))="","",IF(INDEX('Disrupt-DIH'!E$8:E$22,MATCH($B476,'Disrupt-DIH'!$A$8:$A$22,0))="N/A","No","Yes"))</f>
        <v/>
      </c>
      <c r="G476" s="64" t="str">
        <f>IF(INDEX('Disrupt-DIH'!$B$8:$B$22,MATCH($B476,'Disrupt-DIH'!$A$8:$A$22,0))="","",IF(INDEX('Disrupt-DIH'!F$8:F$22,MATCH($B476,'Disrupt-DIH'!$A$8:$A$22,0))="N/A","No","Yes"))</f>
        <v/>
      </c>
      <c r="H476" s="64" t="str">
        <f t="shared" si="21"/>
        <v/>
      </c>
      <c r="I476" s="50">
        <v>9</v>
      </c>
      <c r="J476" s="52" t="str">
        <f>IF(INDEX('Detail-SR'!$B$8:$B$27,MATCH(I476,'Detail-SR'!$A$8:$A$27,0))="","",IF(INDEX('Detail-SR'!$E$8:$E$27,MATCH(I476,'Detail-SR'!$A$8:$A$27,0))=H476,INDEX('Detail-SR'!$B$8:$B$27,MATCH(I476,'Detail-SR'!$A$8:$A$27,0)),""))</f>
        <v/>
      </c>
      <c r="K476" s="33"/>
      <c r="L476" s="50">
        <f t="shared" si="22"/>
        <v>0</v>
      </c>
      <c r="M476" s="50" t="str">
        <f t="shared" si="23"/>
        <v>D8c</v>
      </c>
    </row>
    <row r="477" spans="1:13" x14ac:dyDescent="0.25">
      <c r="A477" s="50">
        <v>470</v>
      </c>
      <c r="B477" s="50" t="s">
        <v>231</v>
      </c>
      <c r="C477" s="52" t="str">
        <f>IF(H477="","",IF(INDEX('Disrupt-DIH'!$B$8:$B$22,MATCH(B477,'Disrupt-DIH'!$A$8:$A$22,0))="","",INDEX('Disrupt-DIH'!$B$8:$B$22,MATCH(B477,'Disrupt-DIH'!$A$8:$A$22,0))))</f>
        <v/>
      </c>
      <c r="D477" s="64" t="s">
        <v>38</v>
      </c>
      <c r="E477" s="64" t="str">
        <f>IF(INDEX('Disrupt-DIH'!$B$8:$B$22,MATCH($B477,'Disrupt-DIH'!$A$8:$A$22,0))="","",IF(INDEX('Disrupt-DIH'!D$8:D$22,MATCH($B477,'Disrupt-DIH'!$A$8:$A$22,0))="N/A","No","Yes"))</f>
        <v/>
      </c>
      <c r="F477" s="64" t="str">
        <f>IF(INDEX('Disrupt-DIH'!$B$8:$B$22,MATCH($B477,'Disrupt-DIH'!$A$8:$A$22,0))="","",IF(INDEX('Disrupt-DIH'!E$8:E$22,MATCH($B477,'Disrupt-DIH'!$A$8:$A$22,0))="N/A","No","Yes"))</f>
        <v/>
      </c>
      <c r="G477" s="64" t="str">
        <f>IF(INDEX('Disrupt-DIH'!$B$8:$B$22,MATCH($B477,'Disrupt-DIH'!$A$8:$A$22,0))="","",IF(INDEX('Disrupt-DIH'!F$8:F$22,MATCH($B477,'Disrupt-DIH'!$A$8:$A$22,0))="N/A","No","Yes"))</f>
        <v/>
      </c>
      <c r="H477" s="64" t="str">
        <f t="shared" si="21"/>
        <v/>
      </c>
      <c r="I477" s="50">
        <v>10</v>
      </c>
      <c r="J477" s="52" t="str">
        <f>IF(INDEX('Detail-SR'!$B$8:$B$27,MATCH(I477,'Detail-SR'!$A$8:$A$27,0))="","",IF(INDEX('Detail-SR'!$E$8:$E$27,MATCH(I477,'Detail-SR'!$A$8:$A$27,0))=H477,INDEX('Detail-SR'!$B$8:$B$27,MATCH(I477,'Detail-SR'!$A$8:$A$27,0)),""))</f>
        <v/>
      </c>
      <c r="K477" s="33"/>
      <c r="L477" s="50">
        <f t="shared" si="22"/>
        <v>0</v>
      </c>
      <c r="M477" s="50" t="str">
        <f t="shared" si="23"/>
        <v>D8c</v>
      </c>
    </row>
    <row r="478" spans="1:13" x14ac:dyDescent="0.25">
      <c r="A478" s="50">
        <v>471</v>
      </c>
      <c r="B478" s="50" t="s">
        <v>231</v>
      </c>
      <c r="C478" s="52" t="str">
        <f>IF(H478="","",IF(INDEX('Disrupt-DIH'!$B$8:$B$22,MATCH(B478,'Disrupt-DIH'!$A$8:$A$22,0))="","",INDEX('Disrupt-DIH'!$B$8:$B$22,MATCH(B478,'Disrupt-DIH'!$A$8:$A$22,0))))</f>
        <v/>
      </c>
      <c r="D478" s="64" t="s">
        <v>38</v>
      </c>
      <c r="E478" s="64" t="str">
        <f>IF(INDEX('Disrupt-DIH'!$B$8:$B$22,MATCH($B478,'Disrupt-DIH'!$A$8:$A$22,0))="","",IF(INDEX('Disrupt-DIH'!D$8:D$22,MATCH($B478,'Disrupt-DIH'!$A$8:$A$22,0))="N/A","No","Yes"))</f>
        <v/>
      </c>
      <c r="F478" s="64" t="str">
        <f>IF(INDEX('Disrupt-DIH'!$B$8:$B$22,MATCH($B478,'Disrupt-DIH'!$A$8:$A$22,0))="","",IF(INDEX('Disrupt-DIH'!E$8:E$22,MATCH($B478,'Disrupt-DIH'!$A$8:$A$22,0))="N/A","No","Yes"))</f>
        <v/>
      </c>
      <c r="G478" s="64" t="str">
        <f>IF(INDEX('Disrupt-DIH'!$B$8:$B$22,MATCH($B478,'Disrupt-DIH'!$A$8:$A$22,0))="","",IF(INDEX('Disrupt-DIH'!F$8:F$22,MATCH($B478,'Disrupt-DIH'!$A$8:$A$22,0))="N/A","No","Yes"))</f>
        <v/>
      </c>
      <c r="H478" s="64" t="str">
        <f t="shared" si="21"/>
        <v/>
      </c>
      <c r="I478" s="50">
        <v>11</v>
      </c>
      <c r="J478" s="52" t="str">
        <f>IF(INDEX('Detail-SR'!$B$8:$B$27,MATCH(I478,'Detail-SR'!$A$8:$A$27,0))="","",IF(INDEX('Detail-SR'!$E$8:$E$27,MATCH(I478,'Detail-SR'!$A$8:$A$27,0))=H478,INDEX('Detail-SR'!$B$8:$B$27,MATCH(I478,'Detail-SR'!$A$8:$A$27,0)),""))</f>
        <v/>
      </c>
      <c r="K478" s="33"/>
      <c r="L478" s="50">
        <f t="shared" si="22"/>
        <v>0</v>
      </c>
      <c r="M478" s="50" t="str">
        <f t="shared" si="23"/>
        <v>D8c</v>
      </c>
    </row>
    <row r="479" spans="1:13" x14ac:dyDescent="0.25">
      <c r="A479" s="50">
        <v>472</v>
      </c>
      <c r="B479" s="50" t="s">
        <v>231</v>
      </c>
      <c r="C479" s="52" t="str">
        <f>IF(H479="","",IF(INDEX('Disrupt-DIH'!$B$8:$B$22,MATCH(B479,'Disrupt-DIH'!$A$8:$A$22,0))="","",INDEX('Disrupt-DIH'!$B$8:$B$22,MATCH(B479,'Disrupt-DIH'!$A$8:$A$22,0))))</f>
        <v/>
      </c>
      <c r="D479" s="64" t="s">
        <v>38</v>
      </c>
      <c r="E479" s="64" t="str">
        <f>IF(INDEX('Disrupt-DIH'!$B$8:$B$22,MATCH($B479,'Disrupt-DIH'!$A$8:$A$22,0))="","",IF(INDEX('Disrupt-DIH'!D$8:D$22,MATCH($B479,'Disrupt-DIH'!$A$8:$A$22,0))="N/A","No","Yes"))</f>
        <v/>
      </c>
      <c r="F479" s="64" t="str">
        <f>IF(INDEX('Disrupt-DIH'!$B$8:$B$22,MATCH($B479,'Disrupt-DIH'!$A$8:$A$22,0))="","",IF(INDEX('Disrupt-DIH'!E$8:E$22,MATCH($B479,'Disrupt-DIH'!$A$8:$A$22,0))="N/A","No","Yes"))</f>
        <v/>
      </c>
      <c r="G479" s="64" t="str">
        <f>IF(INDEX('Disrupt-DIH'!$B$8:$B$22,MATCH($B479,'Disrupt-DIH'!$A$8:$A$22,0))="","",IF(INDEX('Disrupt-DIH'!F$8:F$22,MATCH($B479,'Disrupt-DIH'!$A$8:$A$22,0))="N/A","No","Yes"))</f>
        <v/>
      </c>
      <c r="H479" s="64" t="str">
        <f t="shared" si="21"/>
        <v/>
      </c>
      <c r="I479" s="50">
        <v>12</v>
      </c>
      <c r="J479" s="52" t="str">
        <f>IF(INDEX('Detail-SR'!$B$8:$B$27,MATCH(I479,'Detail-SR'!$A$8:$A$27,0))="","",IF(INDEX('Detail-SR'!$E$8:$E$27,MATCH(I479,'Detail-SR'!$A$8:$A$27,0))=H479,INDEX('Detail-SR'!$B$8:$B$27,MATCH(I479,'Detail-SR'!$A$8:$A$27,0)),""))</f>
        <v/>
      </c>
      <c r="K479" s="33"/>
      <c r="L479" s="50">
        <f t="shared" si="22"/>
        <v>0</v>
      </c>
      <c r="M479" s="50" t="str">
        <f t="shared" si="23"/>
        <v>D8c</v>
      </c>
    </row>
    <row r="480" spans="1:13" x14ac:dyDescent="0.25">
      <c r="A480" s="50">
        <v>473</v>
      </c>
      <c r="B480" s="50" t="s">
        <v>231</v>
      </c>
      <c r="C480" s="52" t="str">
        <f>IF(H480="","",IF(INDEX('Disrupt-DIH'!$B$8:$B$22,MATCH(B480,'Disrupt-DIH'!$A$8:$A$22,0))="","",INDEX('Disrupt-DIH'!$B$8:$B$22,MATCH(B480,'Disrupt-DIH'!$A$8:$A$22,0))))</f>
        <v/>
      </c>
      <c r="D480" s="64" t="s">
        <v>38</v>
      </c>
      <c r="E480" s="64" t="str">
        <f>IF(INDEX('Disrupt-DIH'!$B$8:$B$22,MATCH($B480,'Disrupt-DIH'!$A$8:$A$22,0))="","",IF(INDEX('Disrupt-DIH'!D$8:D$22,MATCH($B480,'Disrupt-DIH'!$A$8:$A$22,0))="N/A","No","Yes"))</f>
        <v/>
      </c>
      <c r="F480" s="64" t="str">
        <f>IF(INDEX('Disrupt-DIH'!$B$8:$B$22,MATCH($B480,'Disrupt-DIH'!$A$8:$A$22,0))="","",IF(INDEX('Disrupt-DIH'!E$8:E$22,MATCH($B480,'Disrupt-DIH'!$A$8:$A$22,0))="N/A","No","Yes"))</f>
        <v/>
      </c>
      <c r="G480" s="64" t="str">
        <f>IF(INDEX('Disrupt-DIH'!$B$8:$B$22,MATCH($B480,'Disrupt-DIH'!$A$8:$A$22,0))="","",IF(INDEX('Disrupt-DIH'!F$8:F$22,MATCH($B480,'Disrupt-DIH'!$A$8:$A$22,0))="N/A","No","Yes"))</f>
        <v/>
      </c>
      <c r="H480" s="64" t="str">
        <f t="shared" si="21"/>
        <v/>
      </c>
      <c r="I480" s="50">
        <v>13</v>
      </c>
      <c r="J480" s="52" t="str">
        <f>IF(INDEX('Detail-SR'!$B$8:$B$27,MATCH(I480,'Detail-SR'!$A$8:$A$27,0))="","",IF(INDEX('Detail-SR'!$E$8:$E$27,MATCH(I480,'Detail-SR'!$A$8:$A$27,0))=H480,INDEX('Detail-SR'!$B$8:$B$27,MATCH(I480,'Detail-SR'!$A$8:$A$27,0)),""))</f>
        <v/>
      </c>
      <c r="K480" s="33"/>
      <c r="L480" s="50">
        <f t="shared" si="22"/>
        <v>0</v>
      </c>
      <c r="M480" s="50" t="str">
        <f t="shared" si="23"/>
        <v>D8c</v>
      </c>
    </row>
    <row r="481" spans="1:13" x14ac:dyDescent="0.25">
      <c r="A481" s="50">
        <v>474</v>
      </c>
      <c r="B481" s="50" t="s">
        <v>231</v>
      </c>
      <c r="C481" s="52" t="str">
        <f>IF(H481="","",IF(INDEX('Disrupt-DIH'!$B$8:$B$22,MATCH(B481,'Disrupt-DIH'!$A$8:$A$22,0))="","",INDEX('Disrupt-DIH'!$B$8:$B$22,MATCH(B481,'Disrupt-DIH'!$A$8:$A$22,0))))</f>
        <v/>
      </c>
      <c r="D481" s="64" t="s">
        <v>38</v>
      </c>
      <c r="E481" s="64" t="str">
        <f>IF(INDEX('Disrupt-DIH'!$B$8:$B$22,MATCH($B481,'Disrupt-DIH'!$A$8:$A$22,0))="","",IF(INDEX('Disrupt-DIH'!D$8:D$22,MATCH($B481,'Disrupt-DIH'!$A$8:$A$22,0))="N/A","No","Yes"))</f>
        <v/>
      </c>
      <c r="F481" s="64" t="str">
        <f>IF(INDEX('Disrupt-DIH'!$B$8:$B$22,MATCH($B481,'Disrupt-DIH'!$A$8:$A$22,0))="","",IF(INDEX('Disrupt-DIH'!E$8:E$22,MATCH($B481,'Disrupt-DIH'!$A$8:$A$22,0))="N/A","No","Yes"))</f>
        <v/>
      </c>
      <c r="G481" s="64" t="str">
        <f>IF(INDEX('Disrupt-DIH'!$B$8:$B$22,MATCH($B481,'Disrupt-DIH'!$A$8:$A$22,0))="","",IF(INDEX('Disrupt-DIH'!F$8:F$22,MATCH($B481,'Disrupt-DIH'!$A$8:$A$22,0))="N/A","No","Yes"))</f>
        <v/>
      </c>
      <c r="H481" s="64" t="str">
        <f t="shared" si="21"/>
        <v/>
      </c>
      <c r="I481" s="50">
        <v>14</v>
      </c>
      <c r="J481" s="52" t="str">
        <f>IF(INDEX('Detail-SR'!$B$8:$B$27,MATCH(I481,'Detail-SR'!$A$8:$A$27,0))="","",IF(INDEX('Detail-SR'!$E$8:$E$27,MATCH(I481,'Detail-SR'!$A$8:$A$27,0))=H481,INDEX('Detail-SR'!$B$8:$B$27,MATCH(I481,'Detail-SR'!$A$8:$A$27,0)),""))</f>
        <v/>
      </c>
      <c r="K481" s="33"/>
      <c r="L481" s="50">
        <f t="shared" si="22"/>
        <v>0</v>
      </c>
      <c r="M481" s="50" t="str">
        <f t="shared" si="23"/>
        <v>D8c</v>
      </c>
    </row>
    <row r="482" spans="1:13" x14ac:dyDescent="0.25">
      <c r="A482" s="50">
        <v>475</v>
      </c>
      <c r="B482" s="50" t="s">
        <v>231</v>
      </c>
      <c r="C482" s="52" t="str">
        <f>IF(H482="","",IF(INDEX('Disrupt-DIH'!$B$8:$B$22,MATCH(B482,'Disrupt-DIH'!$A$8:$A$22,0))="","",INDEX('Disrupt-DIH'!$B$8:$B$22,MATCH(B482,'Disrupt-DIH'!$A$8:$A$22,0))))</f>
        <v/>
      </c>
      <c r="D482" s="64" t="s">
        <v>38</v>
      </c>
      <c r="E482" s="64" t="str">
        <f>IF(INDEX('Disrupt-DIH'!$B$8:$B$22,MATCH($B482,'Disrupt-DIH'!$A$8:$A$22,0))="","",IF(INDEX('Disrupt-DIH'!D$8:D$22,MATCH($B482,'Disrupt-DIH'!$A$8:$A$22,0))="N/A","No","Yes"))</f>
        <v/>
      </c>
      <c r="F482" s="64" t="str">
        <f>IF(INDEX('Disrupt-DIH'!$B$8:$B$22,MATCH($B482,'Disrupt-DIH'!$A$8:$A$22,0))="","",IF(INDEX('Disrupt-DIH'!E$8:E$22,MATCH($B482,'Disrupt-DIH'!$A$8:$A$22,0))="N/A","No","Yes"))</f>
        <v/>
      </c>
      <c r="G482" s="64" t="str">
        <f>IF(INDEX('Disrupt-DIH'!$B$8:$B$22,MATCH($B482,'Disrupt-DIH'!$A$8:$A$22,0))="","",IF(INDEX('Disrupt-DIH'!F$8:F$22,MATCH($B482,'Disrupt-DIH'!$A$8:$A$22,0))="N/A","No","Yes"))</f>
        <v/>
      </c>
      <c r="H482" s="64" t="str">
        <f t="shared" si="21"/>
        <v/>
      </c>
      <c r="I482" s="50">
        <v>15</v>
      </c>
      <c r="J482" s="52" t="str">
        <f>IF(INDEX('Detail-SR'!$B$8:$B$27,MATCH(I482,'Detail-SR'!$A$8:$A$27,0))="","",IF(INDEX('Detail-SR'!$E$8:$E$27,MATCH(I482,'Detail-SR'!$A$8:$A$27,0))=H482,INDEX('Detail-SR'!$B$8:$B$27,MATCH(I482,'Detail-SR'!$A$8:$A$27,0)),""))</f>
        <v/>
      </c>
      <c r="K482" s="33"/>
      <c r="L482" s="50">
        <f t="shared" si="22"/>
        <v>0</v>
      </c>
      <c r="M482" s="50" t="str">
        <f t="shared" si="23"/>
        <v>D8c</v>
      </c>
    </row>
    <row r="483" spans="1:13" x14ac:dyDescent="0.25">
      <c r="A483" s="50">
        <v>476</v>
      </c>
      <c r="B483" s="50" t="s">
        <v>231</v>
      </c>
      <c r="C483" s="52" t="str">
        <f>IF(H483="","",IF(INDEX('Disrupt-DIH'!$B$8:$B$22,MATCH(B483,'Disrupt-DIH'!$A$8:$A$22,0))="","",INDEX('Disrupt-DIH'!$B$8:$B$22,MATCH(B483,'Disrupt-DIH'!$A$8:$A$22,0))))</f>
        <v/>
      </c>
      <c r="D483" s="64" t="s">
        <v>38</v>
      </c>
      <c r="E483" s="64" t="str">
        <f>IF(INDEX('Disrupt-DIH'!$B$8:$B$22,MATCH($B483,'Disrupt-DIH'!$A$8:$A$22,0))="","",IF(INDEX('Disrupt-DIH'!D$8:D$22,MATCH($B483,'Disrupt-DIH'!$A$8:$A$22,0))="N/A","No","Yes"))</f>
        <v/>
      </c>
      <c r="F483" s="64" t="str">
        <f>IF(INDEX('Disrupt-DIH'!$B$8:$B$22,MATCH($B483,'Disrupt-DIH'!$A$8:$A$22,0))="","",IF(INDEX('Disrupt-DIH'!E$8:E$22,MATCH($B483,'Disrupt-DIH'!$A$8:$A$22,0))="N/A","No","Yes"))</f>
        <v/>
      </c>
      <c r="G483" s="64" t="str">
        <f>IF(INDEX('Disrupt-DIH'!$B$8:$B$22,MATCH($B483,'Disrupt-DIH'!$A$8:$A$22,0))="","",IF(INDEX('Disrupt-DIH'!F$8:F$22,MATCH($B483,'Disrupt-DIH'!$A$8:$A$22,0))="N/A","No","Yes"))</f>
        <v/>
      </c>
      <c r="H483" s="64" t="str">
        <f t="shared" si="21"/>
        <v/>
      </c>
      <c r="I483" s="50">
        <v>16</v>
      </c>
      <c r="J483" s="52" t="str">
        <f>IF(INDEX('Detail-SR'!$B$8:$B$27,MATCH(I483,'Detail-SR'!$A$8:$A$27,0))="","",IF(INDEX('Detail-SR'!$E$8:$E$27,MATCH(I483,'Detail-SR'!$A$8:$A$27,0))=H483,INDEX('Detail-SR'!$B$8:$B$27,MATCH(I483,'Detail-SR'!$A$8:$A$27,0)),""))</f>
        <v/>
      </c>
      <c r="K483" s="33"/>
      <c r="L483" s="50">
        <f t="shared" si="22"/>
        <v>0</v>
      </c>
      <c r="M483" s="50" t="str">
        <f t="shared" si="23"/>
        <v>D8c</v>
      </c>
    </row>
    <row r="484" spans="1:13" x14ac:dyDescent="0.25">
      <c r="A484" s="50">
        <v>477</v>
      </c>
      <c r="B484" s="50" t="s">
        <v>231</v>
      </c>
      <c r="C484" s="52" t="str">
        <f>IF(H484="","",IF(INDEX('Disrupt-DIH'!$B$8:$B$22,MATCH(B484,'Disrupt-DIH'!$A$8:$A$22,0))="","",INDEX('Disrupt-DIH'!$B$8:$B$22,MATCH(B484,'Disrupt-DIH'!$A$8:$A$22,0))))</f>
        <v/>
      </c>
      <c r="D484" s="64" t="s">
        <v>38</v>
      </c>
      <c r="E484" s="64" t="str">
        <f>IF(INDEX('Disrupt-DIH'!$B$8:$B$22,MATCH($B484,'Disrupt-DIH'!$A$8:$A$22,0))="","",IF(INDEX('Disrupt-DIH'!D$8:D$22,MATCH($B484,'Disrupt-DIH'!$A$8:$A$22,0))="N/A","No","Yes"))</f>
        <v/>
      </c>
      <c r="F484" s="64" t="str">
        <f>IF(INDEX('Disrupt-DIH'!$B$8:$B$22,MATCH($B484,'Disrupt-DIH'!$A$8:$A$22,0))="","",IF(INDEX('Disrupt-DIH'!E$8:E$22,MATCH($B484,'Disrupt-DIH'!$A$8:$A$22,0))="N/A","No","Yes"))</f>
        <v/>
      </c>
      <c r="G484" s="64" t="str">
        <f>IF(INDEX('Disrupt-DIH'!$B$8:$B$22,MATCH($B484,'Disrupt-DIH'!$A$8:$A$22,0))="","",IF(INDEX('Disrupt-DIH'!F$8:F$22,MATCH($B484,'Disrupt-DIH'!$A$8:$A$22,0))="N/A","No","Yes"))</f>
        <v/>
      </c>
      <c r="H484" s="64" t="str">
        <f t="shared" si="21"/>
        <v/>
      </c>
      <c r="I484" s="50">
        <v>17</v>
      </c>
      <c r="J484" s="52" t="str">
        <f>IF(INDEX('Detail-SR'!$B$8:$B$27,MATCH(I484,'Detail-SR'!$A$8:$A$27,0))="","",IF(INDEX('Detail-SR'!$E$8:$E$27,MATCH(I484,'Detail-SR'!$A$8:$A$27,0))=H484,INDEX('Detail-SR'!$B$8:$B$27,MATCH(I484,'Detail-SR'!$A$8:$A$27,0)),""))</f>
        <v/>
      </c>
      <c r="K484" s="33"/>
      <c r="L484" s="50">
        <f t="shared" si="22"/>
        <v>0</v>
      </c>
      <c r="M484" s="50" t="str">
        <f t="shared" si="23"/>
        <v>D8c</v>
      </c>
    </row>
    <row r="485" spans="1:13" x14ac:dyDescent="0.25">
      <c r="A485" s="50">
        <v>478</v>
      </c>
      <c r="B485" s="50" t="s">
        <v>231</v>
      </c>
      <c r="C485" s="52" t="str">
        <f>IF(H485="","",IF(INDEX('Disrupt-DIH'!$B$8:$B$22,MATCH(B485,'Disrupt-DIH'!$A$8:$A$22,0))="","",INDEX('Disrupt-DIH'!$B$8:$B$22,MATCH(B485,'Disrupt-DIH'!$A$8:$A$22,0))))</f>
        <v/>
      </c>
      <c r="D485" s="64" t="s">
        <v>38</v>
      </c>
      <c r="E485" s="64" t="str">
        <f>IF(INDEX('Disrupt-DIH'!$B$8:$B$22,MATCH($B485,'Disrupt-DIH'!$A$8:$A$22,0))="","",IF(INDEX('Disrupt-DIH'!D$8:D$22,MATCH($B485,'Disrupt-DIH'!$A$8:$A$22,0))="N/A","No","Yes"))</f>
        <v/>
      </c>
      <c r="F485" s="64" t="str">
        <f>IF(INDEX('Disrupt-DIH'!$B$8:$B$22,MATCH($B485,'Disrupt-DIH'!$A$8:$A$22,0))="","",IF(INDEX('Disrupt-DIH'!E$8:E$22,MATCH($B485,'Disrupt-DIH'!$A$8:$A$22,0))="N/A","No","Yes"))</f>
        <v/>
      </c>
      <c r="G485" s="64" t="str">
        <f>IF(INDEX('Disrupt-DIH'!$B$8:$B$22,MATCH($B485,'Disrupt-DIH'!$A$8:$A$22,0))="","",IF(INDEX('Disrupt-DIH'!F$8:F$22,MATCH($B485,'Disrupt-DIH'!$A$8:$A$22,0))="N/A","No","Yes"))</f>
        <v/>
      </c>
      <c r="H485" s="64" t="str">
        <f t="shared" si="21"/>
        <v/>
      </c>
      <c r="I485" s="50">
        <v>18</v>
      </c>
      <c r="J485" s="52" t="str">
        <f>IF(INDEX('Detail-SR'!$B$8:$B$27,MATCH(I485,'Detail-SR'!$A$8:$A$27,0))="","",IF(INDEX('Detail-SR'!$E$8:$E$27,MATCH(I485,'Detail-SR'!$A$8:$A$27,0))=H485,INDEX('Detail-SR'!$B$8:$B$27,MATCH(I485,'Detail-SR'!$A$8:$A$27,0)),""))</f>
        <v/>
      </c>
      <c r="K485" s="33"/>
      <c r="L485" s="50">
        <f t="shared" si="22"/>
        <v>0</v>
      </c>
      <c r="M485" s="50" t="str">
        <f t="shared" si="23"/>
        <v>D8c</v>
      </c>
    </row>
    <row r="486" spans="1:13" x14ac:dyDescent="0.25">
      <c r="A486" s="50">
        <v>479</v>
      </c>
      <c r="B486" s="50" t="s">
        <v>231</v>
      </c>
      <c r="C486" s="52" t="str">
        <f>IF(H486="","",IF(INDEX('Disrupt-DIH'!$B$8:$B$22,MATCH(B486,'Disrupt-DIH'!$A$8:$A$22,0))="","",INDEX('Disrupt-DIH'!$B$8:$B$22,MATCH(B486,'Disrupt-DIH'!$A$8:$A$22,0))))</f>
        <v/>
      </c>
      <c r="D486" s="64" t="s">
        <v>38</v>
      </c>
      <c r="E486" s="64" t="str">
        <f>IF(INDEX('Disrupt-DIH'!$B$8:$B$22,MATCH($B486,'Disrupt-DIH'!$A$8:$A$22,0))="","",IF(INDEX('Disrupt-DIH'!D$8:D$22,MATCH($B486,'Disrupt-DIH'!$A$8:$A$22,0))="N/A","No","Yes"))</f>
        <v/>
      </c>
      <c r="F486" s="64" t="str">
        <f>IF(INDEX('Disrupt-DIH'!$B$8:$B$22,MATCH($B486,'Disrupt-DIH'!$A$8:$A$22,0))="","",IF(INDEX('Disrupt-DIH'!E$8:E$22,MATCH($B486,'Disrupt-DIH'!$A$8:$A$22,0))="N/A","No","Yes"))</f>
        <v/>
      </c>
      <c r="G486" s="64" t="str">
        <f>IF(INDEX('Disrupt-DIH'!$B$8:$B$22,MATCH($B486,'Disrupt-DIH'!$A$8:$A$22,0))="","",IF(INDEX('Disrupt-DIH'!F$8:F$22,MATCH($B486,'Disrupt-DIH'!$A$8:$A$22,0))="N/A","No","Yes"))</f>
        <v/>
      </c>
      <c r="H486" s="64" t="str">
        <f t="shared" si="21"/>
        <v/>
      </c>
      <c r="I486" s="50">
        <v>19</v>
      </c>
      <c r="J486" s="52" t="str">
        <f>IF(INDEX('Detail-SR'!$B$8:$B$27,MATCH(I486,'Detail-SR'!$A$8:$A$27,0))="","",IF(INDEX('Detail-SR'!$E$8:$E$27,MATCH(I486,'Detail-SR'!$A$8:$A$27,0))=H486,INDEX('Detail-SR'!$B$8:$B$27,MATCH(I486,'Detail-SR'!$A$8:$A$27,0)),""))</f>
        <v/>
      </c>
      <c r="K486" s="33"/>
      <c r="L486" s="50">
        <f t="shared" si="22"/>
        <v>0</v>
      </c>
      <c r="M486" s="50" t="str">
        <f t="shared" si="23"/>
        <v>D8c</v>
      </c>
    </row>
    <row r="487" spans="1:13" x14ac:dyDescent="0.25">
      <c r="A487" s="50">
        <v>480</v>
      </c>
      <c r="B487" s="50" t="s">
        <v>231</v>
      </c>
      <c r="C487" s="52" t="str">
        <f>IF(H487="","",IF(INDEX('Disrupt-DIH'!$B$8:$B$22,MATCH(B487,'Disrupt-DIH'!$A$8:$A$22,0))="","",INDEX('Disrupt-DIH'!$B$8:$B$22,MATCH(B487,'Disrupt-DIH'!$A$8:$A$22,0))))</f>
        <v/>
      </c>
      <c r="D487" s="64" t="s">
        <v>38</v>
      </c>
      <c r="E487" s="64" t="str">
        <f>IF(INDEX('Disrupt-DIH'!$B$8:$B$22,MATCH($B487,'Disrupt-DIH'!$A$8:$A$22,0))="","",IF(INDEX('Disrupt-DIH'!D$8:D$22,MATCH($B487,'Disrupt-DIH'!$A$8:$A$22,0))="N/A","No","Yes"))</f>
        <v/>
      </c>
      <c r="F487" s="64" t="str">
        <f>IF(INDEX('Disrupt-DIH'!$B$8:$B$22,MATCH($B487,'Disrupt-DIH'!$A$8:$A$22,0))="","",IF(INDEX('Disrupt-DIH'!E$8:E$22,MATCH($B487,'Disrupt-DIH'!$A$8:$A$22,0))="N/A","No","Yes"))</f>
        <v/>
      </c>
      <c r="G487" s="64" t="str">
        <f>IF(INDEX('Disrupt-DIH'!$B$8:$B$22,MATCH($B487,'Disrupt-DIH'!$A$8:$A$22,0))="","",IF(INDEX('Disrupt-DIH'!F$8:F$22,MATCH($B487,'Disrupt-DIH'!$A$8:$A$22,0))="N/A","No","Yes"))</f>
        <v/>
      </c>
      <c r="H487" s="64" t="str">
        <f t="shared" si="21"/>
        <v/>
      </c>
      <c r="I487" s="50">
        <v>20</v>
      </c>
      <c r="J487" s="52" t="str">
        <f>IF(INDEX('Detail-SR'!$B$8:$B$27,MATCH(I487,'Detail-SR'!$A$8:$A$27,0))="","",IF(INDEX('Detail-SR'!$E$8:$E$27,MATCH(I487,'Detail-SR'!$A$8:$A$27,0))=H487,INDEX('Detail-SR'!$B$8:$B$27,MATCH(I487,'Detail-SR'!$A$8:$A$27,0)),""))</f>
        <v/>
      </c>
      <c r="K487" s="33"/>
      <c r="L487" s="50">
        <f t="shared" si="22"/>
        <v>0</v>
      </c>
      <c r="M487" s="50" t="str">
        <f t="shared" si="23"/>
        <v>D8c</v>
      </c>
    </row>
    <row r="488" spans="1:13" x14ac:dyDescent="0.25">
      <c r="A488" s="50">
        <v>481</v>
      </c>
      <c r="B488" s="50" t="s">
        <v>232</v>
      </c>
      <c r="C488" s="52" t="str">
        <f>IF(H488="","",IF(INDEX('Disrupt-DIH'!$B$8:$B$22,MATCH(B488,'Disrupt-DIH'!$A$8:$A$22,0))="","",INDEX('Disrupt-DIH'!$B$8:$B$22,MATCH(B488,'Disrupt-DIH'!$A$8:$A$22,0))))</f>
        <v/>
      </c>
      <c r="D488" s="64" t="s">
        <v>37</v>
      </c>
      <c r="E488" s="64" t="str">
        <f>IF(INDEX('Disrupt-DIH'!$B$8:$B$22,MATCH($B488,'Disrupt-DIH'!$A$8:$A$22,0))="","",IF(INDEX('Disrupt-DIH'!D$8:D$22,MATCH($B488,'Disrupt-DIH'!$A$8:$A$22,0))="N/A","No","Yes"))</f>
        <v/>
      </c>
      <c r="F488" s="64" t="str">
        <f>IF(INDEX('Disrupt-DIH'!$B$8:$B$22,MATCH($B488,'Disrupt-DIH'!$A$8:$A$22,0))="","",IF(INDEX('Disrupt-DIH'!E$8:E$22,MATCH($B488,'Disrupt-DIH'!$A$8:$A$22,0))="N/A","No","Yes"))</f>
        <v/>
      </c>
      <c r="G488" s="64" t="str">
        <f>IF(INDEX('Disrupt-DIH'!$B$8:$B$22,MATCH($B488,'Disrupt-DIH'!$A$8:$A$22,0))="","",IF(INDEX('Disrupt-DIH'!F$8:F$22,MATCH($B488,'Disrupt-DIH'!$A$8:$A$22,0))="N/A","No","Yes"))</f>
        <v/>
      </c>
      <c r="H488" s="64" t="str">
        <f t="shared" si="21"/>
        <v/>
      </c>
      <c r="I488" s="50">
        <v>1</v>
      </c>
      <c r="J488" s="52" t="str">
        <f>IF(INDEX('Detail-SR'!$B$8:$B$27,MATCH(I488,'Detail-SR'!$A$8:$A$27,0))="","",IF(INDEX('Detail-SR'!$E$8:$E$27,MATCH(I488,'Detail-SR'!$A$8:$A$27,0))=H488,INDEX('Detail-SR'!$B$8:$B$27,MATCH(I488,'Detail-SR'!$A$8:$A$27,0)),""))</f>
        <v/>
      </c>
      <c r="K488" s="33"/>
      <c r="L488" s="50">
        <f t="shared" si="22"/>
        <v>0</v>
      </c>
      <c r="M488" s="50" t="str">
        <f t="shared" si="23"/>
        <v>D9a</v>
      </c>
    </row>
    <row r="489" spans="1:13" x14ac:dyDescent="0.25">
      <c r="A489" s="50">
        <v>482</v>
      </c>
      <c r="B489" s="50" t="s">
        <v>232</v>
      </c>
      <c r="C489" s="52" t="str">
        <f>IF(H489="","",IF(INDEX('Disrupt-DIH'!$B$8:$B$22,MATCH(B489,'Disrupt-DIH'!$A$8:$A$22,0))="","",INDEX('Disrupt-DIH'!$B$8:$B$22,MATCH(B489,'Disrupt-DIH'!$A$8:$A$22,0))))</f>
        <v/>
      </c>
      <c r="D489" s="64" t="s">
        <v>37</v>
      </c>
      <c r="E489" s="64" t="str">
        <f>IF(INDEX('Disrupt-DIH'!$B$8:$B$22,MATCH($B489,'Disrupt-DIH'!$A$8:$A$22,0))="","",IF(INDEX('Disrupt-DIH'!D$8:D$22,MATCH($B489,'Disrupt-DIH'!$A$8:$A$22,0))="N/A","No","Yes"))</f>
        <v/>
      </c>
      <c r="F489" s="64" t="str">
        <f>IF(INDEX('Disrupt-DIH'!$B$8:$B$22,MATCH($B489,'Disrupt-DIH'!$A$8:$A$22,0))="","",IF(INDEX('Disrupt-DIH'!E$8:E$22,MATCH($B489,'Disrupt-DIH'!$A$8:$A$22,0))="N/A","No","Yes"))</f>
        <v/>
      </c>
      <c r="G489" s="64" t="str">
        <f>IF(INDEX('Disrupt-DIH'!$B$8:$B$22,MATCH($B489,'Disrupt-DIH'!$A$8:$A$22,0))="","",IF(INDEX('Disrupt-DIH'!F$8:F$22,MATCH($B489,'Disrupt-DIH'!$A$8:$A$22,0))="N/A","No","Yes"))</f>
        <v/>
      </c>
      <c r="H489" s="64" t="str">
        <f t="shared" si="21"/>
        <v/>
      </c>
      <c r="I489" s="50">
        <v>2</v>
      </c>
      <c r="J489" s="52" t="str">
        <f>IF(INDEX('Detail-SR'!$B$8:$B$27,MATCH(I489,'Detail-SR'!$A$8:$A$27,0))="","",IF(INDEX('Detail-SR'!$E$8:$E$27,MATCH(I489,'Detail-SR'!$A$8:$A$27,0))=H489,INDEX('Detail-SR'!$B$8:$B$27,MATCH(I489,'Detail-SR'!$A$8:$A$27,0)),""))</f>
        <v/>
      </c>
      <c r="K489" s="33"/>
      <c r="L489" s="50">
        <f t="shared" si="22"/>
        <v>0</v>
      </c>
      <c r="M489" s="50" t="str">
        <f t="shared" si="23"/>
        <v>D9a</v>
      </c>
    </row>
    <row r="490" spans="1:13" x14ac:dyDescent="0.25">
      <c r="A490" s="50">
        <v>483</v>
      </c>
      <c r="B490" s="50" t="s">
        <v>232</v>
      </c>
      <c r="C490" s="52" t="str">
        <f>IF(H490="","",IF(INDEX('Disrupt-DIH'!$B$8:$B$22,MATCH(B490,'Disrupt-DIH'!$A$8:$A$22,0))="","",INDEX('Disrupt-DIH'!$B$8:$B$22,MATCH(B490,'Disrupt-DIH'!$A$8:$A$22,0))))</f>
        <v/>
      </c>
      <c r="D490" s="64" t="s">
        <v>37</v>
      </c>
      <c r="E490" s="64" t="str">
        <f>IF(INDEX('Disrupt-DIH'!$B$8:$B$22,MATCH($B490,'Disrupt-DIH'!$A$8:$A$22,0))="","",IF(INDEX('Disrupt-DIH'!D$8:D$22,MATCH($B490,'Disrupt-DIH'!$A$8:$A$22,0))="N/A","No","Yes"))</f>
        <v/>
      </c>
      <c r="F490" s="64" t="str">
        <f>IF(INDEX('Disrupt-DIH'!$B$8:$B$22,MATCH($B490,'Disrupt-DIH'!$A$8:$A$22,0))="","",IF(INDEX('Disrupt-DIH'!E$8:E$22,MATCH($B490,'Disrupt-DIH'!$A$8:$A$22,0))="N/A","No","Yes"))</f>
        <v/>
      </c>
      <c r="G490" s="64" t="str">
        <f>IF(INDEX('Disrupt-DIH'!$B$8:$B$22,MATCH($B490,'Disrupt-DIH'!$A$8:$A$22,0))="","",IF(INDEX('Disrupt-DIH'!F$8:F$22,MATCH($B490,'Disrupt-DIH'!$A$8:$A$22,0))="N/A","No","Yes"))</f>
        <v/>
      </c>
      <c r="H490" s="64" t="str">
        <f t="shared" si="21"/>
        <v/>
      </c>
      <c r="I490" s="50">
        <v>3</v>
      </c>
      <c r="J490" s="52" t="str">
        <f>IF(INDEX('Detail-SR'!$B$8:$B$27,MATCH(I490,'Detail-SR'!$A$8:$A$27,0))="","",IF(INDEX('Detail-SR'!$E$8:$E$27,MATCH(I490,'Detail-SR'!$A$8:$A$27,0))=H490,INDEX('Detail-SR'!$B$8:$B$27,MATCH(I490,'Detail-SR'!$A$8:$A$27,0)),""))</f>
        <v/>
      </c>
      <c r="K490" s="33"/>
      <c r="L490" s="50">
        <f t="shared" si="22"/>
        <v>0</v>
      </c>
      <c r="M490" s="50" t="str">
        <f t="shared" si="23"/>
        <v>D9a</v>
      </c>
    </row>
    <row r="491" spans="1:13" x14ac:dyDescent="0.25">
      <c r="A491" s="50">
        <v>484</v>
      </c>
      <c r="B491" s="50" t="s">
        <v>232</v>
      </c>
      <c r="C491" s="52" t="str">
        <f>IF(H491="","",IF(INDEX('Disrupt-DIH'!$B$8:$B$22,MATCH(B491,'Disrupt-DIH'!$A$8:$A$22,0))="","",INDEX('Disrupt-DIH'!$B$8:$B$22,MATCH(B491,'Disrupt-DIH'!$A$8:$A$22,0))))</f>
        <v/>
      </c>
      <c r="D491" s="64" t="s">
        <v>37</v>
      </c>
      <c r="E491" s="64" t="str">
        <f>IF(INDEX('Disrupt-DIH'!$B$8:$B$22,MATCH($B491,'Disrupt-DIH'!$A$8:$A$22,0))="","",IF(INDEX('Disrupt-DIH'!D$8:D$22,MATCH($B491,'Disrupt-DIH'!$A$8:$A$22,0))="N/A","No","Yes"))</f>
        <v/>
      </c>
      <c r="F491" s="64" t="str">
        <f>IF(INDEX('Disrupt-DIH'!$B$8:$B$22,MATCH($B491,'Disrupt-DIH'!$A$8:$A$22,0))="","",IF(INDEX('Disrupt-DIH'!E$8:E$22,MATCH($B491,'Disrupt-DIH'!$A$8:$A$22,0))="N/A","No","Yes"))</f>
        <v/>
      </c>
      <c r="G491" s="64" t="str">
        <f>IF(INDEX('Disrupt-DIH'!$B$8:$B$22,MATCH($B491,'Disrupt-DIH'!$A$8:$A$22,0))="","",IF(INDEX('Disrupt-DIH'!F$8:F$22,MATCH($B491,'Disrupt-DIH'!$A$8:$A$22,0))="N/A","No","Yes"))</f>
        <v/>
      </c>
      <c r="H491" s="64" t="str">
        <f t="shared" si="21"/>
        <v/>
      </c>
      <c r="I491" s="50">
        <v>4</v>
      </c>
      <c r="J491" s="52" t="str">
        <f>IF(INDEX('Detail-SR'!$B$8:$B$27,MATCH(I491,'Detail-SR'!$A$8:$A$27,0))="","",IF(INDEX('Detail-SR'!$E$8:$E$27,MATCH(I491,'Detail-SR'!$A$8:$A$27,0))=H491,INDEX('Detail-SR'!$B$8:$B$27,MATCH(I491,'Detail-SR'!$A$8:$A$27,0)),""))</f>
        <v/>
      </c>
      <c r="K491" s="33"/>
      <c r="L491" s="50">
        <f t="shared" si="22"/>
        <v>0</v>
      </c>
      <c r="M491" s="50" t="str">
        <f t="shared" si="23"/>
        <v>D9a</v>
      </c>
    </row>
    <row r="492" spans="1:13" x14ac:dyDescent="0.25">
      <c r="A492" s="50">
        <v>485</v>
      </c>
      <c r="B492" s="50" t="s">
        <v>232</v>
      </c>
      <c r="C492" s="52" t="str">
        <f>IF(H492="","",IF(INDEX('Disrupt-DIH'!$B$8:$B$22,MATCH(B492,'Disrupt-DIH'!$A$8:$A$22,0))="","",INDEX('Disrupt-DIH'!$B$8:$B$22,MATCH(B492,'Disrupt-DIH'!$A$8:$A$22,0))))</f>
        <v/>
      </c>
      <c r="D492" s="64" t="s">
        <v>37</v>
      </c>
      <c r="E492" s="64" t="str">
        <f>IF(INDEX('Disrupt-DIH'!$B$8:$B$22,MATCH($B492,'Disrupt-DIH'!$A$8:$A$22,0))="","",IF(INDEX('Disrupt-DIH'!D$8:D$22,MATCH($B492,'Disrupt-DIH'!$A$8:$A$22,0))="N/A","No","Yes"))</f>
        <v/>
      </c>
      <c r="F492" s="64" t="str">
        <f>IF(INDEX('Disrupt-DIH'!$B$8:$B$22,MATCH($B492,'Disrupt-DIH'!$A$8:$A$22,0))="","",IF(INDEX('Disrupt-DIH'!E$8:E$22,MATCH($B492,'Disrupt-DIH'!$A$8:$A$22,0))="N/A","No","Yes"))</f>
        <v/>
      </c>
      <c r="G492" s="64" t="str">
        <f>IF(INDEX('Disrupt-DIH'!$B$8:$B$22,MATCH($B492,'Disrupt-DIH'!$A$8:$A$22,0))="","",IF(INDEX('Disrupt-DIH'!F$8:F$22,MATCH($B492,'Disrupt-DIH'!$A$8:$A$22,0))="N/A","No","Yes"))</f>
        <v/>
      </c>
      <c r="H492" s="64" t="str">
        <f t="shared" si="21"/>
        <v/>
      </c>
      <c r="I492" s="50">
        <v>5</v>
      </c>
      <c r="J492" s="52" t="str">
        <f>IF(INDEX('Detail-SR'!$B$8:$B$27,MATCH(I492,'Detail-SR'!$A$8:$A$27,0))="","",IF(INDEX('Detail-SR'!$E$8:$E$27,MATCH(I492,'Detail-SR'!$A$8:$A$27,0))=H492,INDEX('Detail-SR'!$B$8:$B$27,MATCH(I492,'Detail-SR'!$A$8:$A$27,0)),""))</f>
        <v/>
      </c>
      <c r="K492" s="33"/>
      <c r="L492" s="50">
        <f t="shared" si="22"/>
        <v>0</v>
      </c>
      <c r="M492" s="50" t="str">
        <f t="shared" si="23"/>
        <v>D9a</v>
      </c>
    </row>
    <row r="493" spans="1:13" x14ac:dyDescent="0.25">
      <c r="A493" s="50">
        <v>486</v>
      </c>
      <c r="B493" s="50" t="s">
        <v>232</v>
      </c>
      <c r="C493" s="52" t="str">
        <f>IF(H493="","",IF(INDEX('Disrupt-DIH'!$B$8:$B$22,MATCH(B493,'Disrupt-DIH'!$A$8:$A$22,0))="","",INDEX('Disrupt-DIH'!$B$8:$B$22,MATCH(B493,'Disrupt-DIH'!$A$8:$A$22,0))))</f>
        <v/>
      </c>
      <c r="D493" s="64" t="s">
        <v>37</v>
      </c>
      <c r="E493" s="64" t="str">
        <f>IF(INDEX('Disrupt-DIH'!$B$8:$B$22,MATCH($B493,'Disrupt-DIH'!$A$8:$A$22,0))="","",IF(INDEX('Disrupt-DIH'!D$8:D$22,MATCH($B493,'Disrupt-DIH'!$A$8:$A$22,0))="N/A","No","Yes"))</f>
        <v/>
      </c>
      <c r="F493" s="64" t="str">
        <f>IF(INDEX('Disrupt-DIH'!$B$8:$B$22,MATCH($B493,'Disrupt-DIH'!$A$8:$A$22,0))="","",IF(INDEX('Disrupt-DIH'!E$8:E$22,MATCH($B493,'Disrupt-DIH'!$A$8:$A$22,0))="N/A","No","Yes"))</f>
        <v/>
      </c>
      <c r="G493" s="64" t="str">
        <f>IF(INDEX('Disrupt-DIH'!$B$8:$B$22,MATCH($B493,'Disrupt-DIH'!$A$8:$A$22,0))="","",IF(INDEX('Disrupt-DIH'!F$8:F$22,MATCH($B493,'Disrupt-DIH'!$A$8:$A$22,0))="N/A","No","Yes"))</f>
        <v/>
      </c>
      <c r="H493" s="64" t="str">
        <f t="shared" si="21"/>
        <v/>
      </c>
      <c r="I493" s="50">
        <v>6</v>
      </c>
      <c r="J493" s="52" t="str">
        <f>IF(INDEX('Detail-SR'!$B$8:$B$27,MATCH(I493,'Detail-SR'!$A$8:$A$27,0))="","",IF(INDEX('Detail-SR'!$E$8:$E$27,MATCH(I493,'Detail-SR'!$A$8:$A$27,0))=H493,INDEX('Detail-SR'!$B$8:$B$27,MATCH(I493,'Detail-SR'!$A$8:$A$27,0)),""))</f>
        <v/>
      </c>
      <c r="K493" s="33"/>
      <c r="L493" s="50">
        <f t="shared" si="22"/>
        <v>0</v>
      </c>
      <c r="M493" s="50" t="str">
        <f t="shared" si="23"/>
        <v>D9a</v>
      </c>
    </row>
    <row r="494" spans="1:13" x14ac:dyDescent="0.25">
      <c r="A494" s="50">
        <v>487</v>
      </c>
      <c r="B494" s="50" t="s">
        <v>232</v>
      </c>
      <c r="C494" s="52" t="str">
        <f>IF(H494="","",IF(INDEX('Disrupt-DIH'!$B$8:$B$22,MATCH(B494,'Disrupt-DIH'!$A$8:$A$22,0))="","",INDEX('Disrupt-DIH'!$B$8:$B$22,MATCH(B494,'Disrupt-DIH'!$A$8:$A$22,0))))</f>
        <v/>
      </c>
      <c r="D494" s="64" t="s">
        <v>37</v>
      </c>
      <c r="E494" s="64" t="str">
        <f>IF(INDEX('Disrupt-DIH'!$B$8:$B$22,MATCH($B494,'Disrupt-DIH'!$A$8:$A$22,0))="","",IF(INDEX('Disrupt-DIH'!D$8:D$22,MATCH($B494,'Disrupt-DIH'!$A$8:$A$22,0))="N/A","No","Yes"))</f>
        <v/>
      </c>
      <c r="F494" s="64" t="str">
        <f>IF(INDEX('Disrupt-DIH'!$B$8:$B$22,MATCH($B494,'Disrupt-DIH'!$A$8:$A$22,0))="","",IF(INDEX('Disrupt-DIH'!E$8:E$22,MATCH($B494,'Disrupt-DIH'!$A$8:$A$22,0))="N/A","No","Yes"))</f>
        <v/>
      </c>
      <c r="G494" s="64" t="str">
        <f>IF(INDEX('Disrupt-DIH'!$B$8:$B$22,MATCH($B494,'Disrupt-DIH'!$A$8:$A$22,0))="","",IF(INDEX('Disrupt-DIH'!F$8:F$22,MATCH($B494,'Disrupt-DIH'!$A$8:$A$22,0))="N/A","No","Yes"))</f>
        <v/>
      </c>
      <c r="H494" s="64" t="str">
        <f t="shared" si="21"/>
        <v/>
      </c>
      <c r="I494" s="50">
        <v>7</v>
      </c>
      <c r="J494" s="52" t="str">
        <f>IF(INDEX('Detail-SR'!$B$8:$B$27,MATCH(I494,'Detail-SR'!$A$8:$A$27,0))="","",IF(INDEX('Detail-SR'!$E$8:$E$27,MATCH(I494,'Detail-SR'!$A$8:$A$27,0))=H494,INDEX('Detail-SR'!$B$8:$B$27,MATCH(I494,'Detail-SR'!$A$8:$A$27,0)),""))</f>
        <v/>
      </c>
      <c r="K494" s="33"/>
      <c r="L494" s="50">
        <f t="shared" si="22"/>
        <v>0</v>
      </c>
      <c r="M494" s="50" t="str">
        <f t="shared" si="23"/>
        <v>D9a</v>
      </c>
    </row>
    <row r="495" spans="1:13" x14ac:dyDescent="0.25">
      <c r="A495" s="50">
        <v>488</v>
      </c>
      <c r="B495" s="50" t="s">
        <v>232</v>
      </c>
      <c r="C495" s="52" t="str">
        <f>IF(H495="","",IF(INDEX('Disrupt-DIH'!$B$8:$B$22,MATCH(B495,'Disrupt-DIH'!$A$8:$A$22,0))="","",INDEX('Disrupt-DIH'!$B$8:$B$22,MATCH(B495,'Disrupt-DIH'!$A$8:$A$22,0))))</f>
        <v/>
      </c>
      <c r="D495" s="64" t="s">
        <v>37</v>
      </c>
      <c r="E495" s="64" t="str">
        <f>IF(INDEX('Disrupt-DIH'!$B$8:$B$22,MATCH($B495,'Disrupt-DIH'!$A$8:$A$22,0))="","",IF(INDEX('Disrupt-DIH'!D$8:D$22,MATCH($B495,'Disrupt-DIH'!$A$8:$A$22,0))="N/A","No","Yes"))</f>
        <v/>
      </c>
      <c r="F495" s="64" t="str">
        <f>IF(INDEX('Disrupt-DIH'!$B$8:$B$22,MATCH($B495,'Disrupt-DIH'!$A$8:$A$22,0))="","",IF(INDEX('Disrupt-DIH'!E$8:E$22,MATCH($B495,'Disrupt-DIH'!$A$8:$A$22,0))="N/A","No","Yes"))</f>
        <v/>
      </c>
      <c r="G495" s="64" t="str">
        <f>IF(INDEX('Disrupt-DIH'!$B$8:$B$22,MATCH($B495,'Disrupt-DIH'!$A$8:$A$22,0))="","",IF(INDEX('Disrupt-DIH'!F$8:F$22,MATCH($B495,'Disrupt-DIH'!$A$8:$A$22,0))="N/A","No","Yes"))</f>
        <v/>
      </c>
      <c r="H495" s="64" t="str">
        <f t="shared" si="21"/>
        <v/>
      </c>
      <c r="I495" s="50">
        <v>8</v>
      </c>
      <c r="J495" s="52" t="str">
        <f>IF(INDEX('Detail-SR'!$B$8:$B$27,MATCH(I495,'Detail-SR'!$A$8:$A$27,0))="","",IF(INDEX('Detail-SR'!$E$8:$E$27,MATCH(I495,'Detail-SR'!$A$8:$A$27,0))=H495,INDEX('Detail-SR'!$B$8:$B$27,MATCH(I495,'Detail-SR'!$A$8:$A$27,0)),""))</f>
        <v/>
      </c>
      <c r="K495" s="33"/>
      <c r="L495" s="50">
        <f t="shared" si="22"/>
        <v>0</v>
      </c>
      <c r="M495" s="50" t="str">
        <f t="shared" si="23"/>
        <v>D9a</v>
      </c>
    </row>
    <row r="496" spans="1:13" x14ac:dyDescent="0.25">
      <c r="A496" s="50">
        <v>489</v>
      </c>
      <c r="B496" s="50" t="s">
        <v>232</v>
      </c>
      <c r="C496" s="52" t="str">
        <f>IF(H496="","",IF(INDEX('Disrupt-DIH'!$B$8:$B$22,MATCH(B496,'Disrupt-DIH'!$A$8:$A$22,0))="","",INDEX('Disrupt-DIH'!$B$8:$B$22,MATCH(B496,'Disrupt-DIH'!$A$8:$A$22,0))))</f>
        <v/>
      </c>
      <c r="D496" s="64" t="s">
        <v>37</v>
      </c>
      <c r="E496" s="64" t="str">
        <f>IF(INDEX('Disrupt-DIH'!$B$8:$B$22,MATCH($B496,'Disrupt-DIH'!$A$8:$A$22,0))="","",IF(INDEX('Disrupt-DIH'!D$8:D$22,MATCH($B496,'Disrupt-DIH'!$A$8:$A$22,0))="N/A","No","Yes"))</f>
        <v/>
      </c>
      <c r="F496" s="64" t="str">
        <f>IF(INDEX('Disrupt-DIH'!$B$8:$B$22,MATCH($B496,'Disrupt-DIH'!$A$8:$A$22,0))="","",IF(INDEX('Disrupt-DIH'!E$8:E$22,MATCH($B496,'Disrupt-DIH'!$A$8:$A$22,0))="N/A","No","Yes"))</f>
        <v/>
      </c>
      <c r="G496" s="64" t="str">
        <f>IF(INDEX('Disrupt-DIH'!$B$8:$B$22,MATCH($B496,'Disrupt-DIH'!$A$8:$A$22,0))="","",IF(INDEX('Disrupt-DIH'!F$8:F$22,MATCH($B496,'Disrupt-DIH'!$A$8:$A$22,0))="N/A","No","Yes"))</f>
        <v/>
      </c>
      <c r="H496" s="64" t="str">
        <f t="shared" si="21"/>
        <v/>
      </c>
      <c r="I496" s="50">
        <v>9</v>
      </c>
      <c r="J496" s="52" t="str">
        <f>IF(INDEX('Detail-SR'!$B$8:$B$27,MATCH(I496,'Detail-SR'!$A$8:$A$27,0))="","",IF(INDEX('Detail-SR'!$E$8:$E$27,MATCH(I496,'Detail-SR'!$A$8:$A$27,0))=H496,INDEX('Detail-SR'!$B$8:$B$27,MATCH(I496,'Detail-SR'!$A$8:$A$27,0)),""))</f>
        <v/>
      </c>
      <c r="K496" s="33"/>
      <c r="L496" s="50">
        <f t="shared" si="22"/>
        <v>0</v>
      </c>
      <c r="M496" s="50" t="str">
        <f t="shared" si="23"/>
        <v>D9a</v>
      </c>
    </row>
    <row r="497" spans="1:13" x14ac:dyDescent="0.25">
      <c r="A497" s="50">
        <v>490</v>
      </c>
      <c r="B497" s="50" t="s">
        <v>232</v>
      </c>
      <c r="C497" s="52" t="str">
        <f>IF(H497="","",IF(INDEX('Disrupt-DIH'!$B$8:$B$22,MATCH(B497,'Disrupt-DIH'!$A$8:$A$22,0))="","",INDEX('Disrupt-DIH'!$B$8:$B$22,MATCH(B497,'Disrupt-DIH'!$A$8:$A$22,0))))</f>
        <v/>
      </c>
      <c r="D497" s="64" t="s">
        <v>37</v>
      </c>
      <c r="E497" s="64" t="str">
        <f>IF(INDEX('Disrupt-DIH'!$B$8:$B$22,MATCH($B497,'Disrupt-DIH'!$A$8:$A$22,0))="","",IF(INDEX('Disrupt-DIH'!D$8:D$22,MATCH($B497,'Disrupt-DIH'!$A$8:$A$22,0))="N/A","No","Yes"))</f>
        <v/>
      </c>
      <c r="F497" s="64" t="str">
        <f>IF(INDEX('Disrupt-DIH'!$B$8:$B$22,MATCH($B497,'Disrupt-DIH'!$A$8:$A$22,0))="","",IF(INDEX('Disrupt-DIH'!E$8:E$22,MATCH($B497,'Disrupt-DIH'!$A$8:$A$22,0))="N/A","No","Yes"))</f>
        <v/>
      </c>
      <c r="G497" s="64" t="str">
        <f>IF(INDEX('Disrupt-DIH'!$B$8:$B$22,MATCH($B497,'Disrupt-DIH'!$A$8:$A$22,0))="","",IF(INDEX('Disrupt-DIH'!F$8:F$22,MATCH($B497,'Disrupt-DIH'!$A$8:$A$22,0))="N/A","No","Yes"))</f>
        <v/>
      </c>
      <c r="H497" s="64" t="str">
        <f t="shared" si="21"/>
        <v/>
      </c>
      <c r="I497" s="50">
        <v>10</v>
      </c>
      <c r="J497" s="52" t="str">
        <f>IF(INDEX('Detail-SR'!$B$8:$B$27,MATCH(I497,'Detail-SR'!$A$8:$A$27,0))="","",IF(INDEX('Detail-SR'!$E$8:$E$27,MATCH(I497,'Detail-SR'!$A$8:$A$27,0))=H497,INDEX('Detail-SR'!$B$8:$B$27,MATCH(I497,'Detail-SR'!$A$8:$A$27,0)),""))</f>
        <v/>
      </c>
      <c r="K497" s="33"/>
      <c r="L497" s="50">
        <f t="shared" si="22"/>
        <v>0</v>
      </c>
      <c r="M497" s="50" t="str">
        <f t="shared" si="23"/>
        <v>D9a</v>
      </c>
    </row>
    <row r="498" spans="1:13" x14ac:dyDescent="0.25">
      <c r="A498" s="50">
        <v>491</v>
      </c>
      <c r="B498" s="50" t="s">
        <v>232</v>
      </c>
      <c r="C498" s="52" t="str">
        <f>IF(H498="","",IF(INDEX('Disrupt-DIH'!$B$8:$B$22,MATCH(B498,'Disrupt-DIH'!$A$8:$A$22,0))="","",INDEX('Disrupt-DIH'!$B$8:$B$22,MATCH(B498,'Disrupt-DIH'!$A$8:$A$22,0))))</f>
        <v/>
      </c>
      <c r="D498" s="64" t="s">
        <v>37</v>
      </c>
      <c r="E498" s="64" t="str">
        <f>IF(INDEX('Disrupt-DIH'!$B$8:$B$22,MATCH($B498,'Disrupt-DIH'!$A$8:$A$22,0))="","",IF(INDEX('Disrupt-DIH'!D$8:D$22,MATCH($B498,'Disrupt-DIH'!$A$8:$A$22,0))="N/A","No","Yes"))</f>
        <v/>
      </c>
      <c r="F498" s="64" t="str">
        <f>IF(INDEX('Disrupt-DIH'!$B$8:$B$22,MATCH($B498,'Disrupt-DIH'!$A$8:$A$22,0))="","",IF(INDEX('Disrupt-DIH'!E$8:E$22,MATCH($B498,'Disrupt-DIH'!$A$8:$A$22,0))="N/A","No","Yes"))</f>
        <v/>
      </c>
      <c r="G498" s="64" t="str">
        <f>IF(INDEX('Disrupt-DIH'!$B$8:$B$22,MATCH($B498,'Disrupt-DIH'!$A$8:$A$22,0))="","",IF(INDEX('Disrupt-DIH'!F$8:F$22,MATCH($B498,'Disrupt-DIH'!$A$8:$A$22,0))="N/A","No","Yes"))</f>
        <v/>
      </c>
      <c r="H498" s="64" t="str">
        <f t="shared" si="21"/>
        <v/>
      </c>
      <c r="I498" s="50">
        <v>11</v>
      </c>
      <c r="J498" s="52" t="str">
        <f>IF(INDEX('Detail-SR'!$B$8:$B$27,MATCH(I498,'Detail-SR'!$A$8:$A$27,0))="","",IF(INDEX('Detail-SR'!$E$8:$E$27,MATCH(I498,'Detail-SR'!$A$8:$A$27,0))=H498,INDEX('Detail-SR'!$B$8:$B$27,MATCH(I498,'Detail-SR'!$A$8:$A$27,0)),""))</f>
        <v/>
      </c>
      <c r="K498" s="33"/>
      <c r="L498" s="50">
        <f t="shared" si="22"/>
        <v>0</v>
      </c>
      <c r="M498" s="50" t="str">
        <f t="shared" si="23"/>
        <v>D9a</v>
      </c>
    </row>
    <row r="499" spans="1:13" x14ac:dyDescent="0.25">
      <c r="A499" s="50">
        <v>492</v>
      </c>
      <c r="B499" s="50" t="s">
        <v>232</v>
      </c>
      <c r="C499" s="52" t="str">
        <f>IF(H499="","",IF(INDEX('Disrupt-DIH'!$B$8:$B$22,MATCH(B499,'Disrupt-DIH'!$A$8:$A$22,0))="","",INDEX('Disrupt-DIH'!$B$8:$B$22,MATCH(B499,'Disrupt-DIH'!$A$8:$A$22,0))))</f>
        <v/>
      </c>
      <c r="D499" s="64" t="s">
        <v>37</v>
      </c>
      <c r="E499" s="64" t="str">
        <f>IF(INDEX('Disrupt-DIH'!$B$8:$B$22,MATCH($B499,'Disrupt-DIH'!$A$8:$A$22,0))="","",IF(INDEX('Disrupt-DIH'!D$8:D$22,MATCH($B499,'Disrupt-DIH'!$A$8:$A$22,0))="N/A","No","Yes"))</f>
        <v/>
      </c>
      <c r="F499" s="64" t="str">
        <f>IF(INDEX('Disrupt-DIH'!$B$8:$B$22,MATCH($B499,'Disrupt-DIH'!$A$8:$A$22,0))="","",IF(INDEX('Disrupt-DIH'!E$8:E$22,MATCH($B499,'Disrupt-DIH'!$A$8:$A$22,0))="N/A","No","Yes"))</f>
        <v/>
      </c>
      <c r="G499" s="64" t="str">
        <f>IF(INDEX('Disrupt-DIH'!$B$8:$B$22,MATCH($B499,'Disrupt-DIH'!$A$8:$A$22,0))="","",IF(INDEX('Disrupt-DIH'!F$8:F$22,MATCH($B499,'Disrupt-DIH'!$A$8:$A$22,0))="N/A","No","Yes"))</f>
        <v/>
      </c>
      <c r="H499" s="64" t="str">
        <f t="shared" si="21"/>
        <v/>
      </c>
      <c r="I499" s="50">
        <v>12</v>
      </c>
      <c r="J499" s="52" t="str">
        <f>IF(INDEX('Detail-SR'!$B$8:$B$27,MATCH(I499,'Detail-SR'!$A$8:$A$27,0))="","",IF(INDEX('Detail-SR'!$E$8:$E$27,MATCH(I499,'Detail-SR'!$A$8:$A$27,0))=H499,INDEX('Detail-SR'!$B$8:$B$27,MATCH(I499,'Detail-SR'!$A$8:$A$27,0)),""))</f>
        <v/>
      </c>
      <c r="K499" s="33"/>
      <c r="L499" s="50">
        <f t="shared" si="22"/>
        <v>0</v>
      </c>
      <c r="M499" s="50" t="str">
        <f t="shared" si="23"/>
        <v>D9a</v>
      </c>
    </row>
    <row r="500" spans="1:13" x14ac:dyDescent="0.25">
      <c r="A500" s="50">
        <v>493</v>
      </c>
      <c r="B500" s="50" t="s">
        <v>232</v>
      </c>
      <c r="C500" s="52" t="str">
        <f>IF(H500="","",IF(INDEX('Disrupt-DIH'!$B$8:$B$22,MATCH(B500,'Disrupt-DIH'!$A$8:$A$22,0))="","",INDEX('Disrupt-DIH'!$B$8:$B$22,MATCH(B500,'Disrupt-DIH'!$A$8:$A$22,0))))</f>
        <v/>
      </c>
      <c r="D500" s="64" t="s">
        <v>37</v>
      </c>
      <c r="E500" s="64" t="str">
        <f>IF(INDEX('Disrupt-DIH'!$B$8:$B$22,MATCH($B500,'Disrupt-DIH'!$A$8:$A$22,0))="","",IF(INDEX('Disrupt-DIH'!D$8:D$22,MATCH($B500,'Disrupt-DIH'!$A$8:$A$22,0))="N/A","No","Yes"))</f>
        <v/>
      </c>
      <c r="F500" s="64" t="str">
        <f>IF(INDEX('Disrupt-DIH'!$B$8:$B$22,MATCH($B500,'Disrupt-DIH'!$A$8:$A$22,0))="","",IF(INDEX('Disrupt-DIH'!E$8:E$22,MATCH($B500,'Disrupt-DIH'!$A$8:$A$22,0))="N/A","No","Yes"))</f>
        <v/>
      </c>
      <c r="G500" s="64" t="str">
        <f>IF(INDEX('Disrupt-DIH'!$B$8:$B$22,MATCH($B500,'Disrupt-DIH'!$A$8:$A$22,0))="","",IF(INDEX('Disrupt-DIH'!F$8:F$22,MATCH($B500,'Disrupt-DIH'!$A$8:$A$22,0))="N/A","No","Yes"))</f>
        <v/>
      </c>
      <c r="H500" s="64" t="str">
        <f t="shared" si="21"/>
        <v/>
      </c>
      <c r="I500" s="50">
        <v>13</v>
      </c>
      <c r="J500" s="52" t="str">
        <f>IF(INDEX('Detail-SR'!$B$8:$B$27,MATCH(I500,'Detail-SR'!$A$8:$A$27,0))="","",IF(INDEX('Detail-SR'!$E$8:$E$27,MATCH(I500,'Detail-SR'!$A$8:$A$27,0))=H500,INDEX('Detail-SR'!$B$8:$B$27,MATCH(I500,'Detail-SR'!$A$8:$A$27,0)),""))</f>
        <v/>
      </c>
      <c r="K500" s="33"/>
      <c r="L500" s="50">
        <f t="shared" si="22"/>
        <v>0</v>
      </c>
      <c r="M500" s="50" t="str">
        <f t="shared" si="23"/>
        <v>D9a</v>
      </c>
    </row>
    <row r="501" spans="1:13" x14ac:dyDescent="0.25">
      <c r="A501" s="50">
        <v>494</v>
      </c>
      <c r="B501" s="50" t="s">
        <v>232</v>
      </c>
      <c r="C501" s="52" t="str">
        <f>IF(H501="","",IF(INDEX('Disrupt-DIH'!$B$8:$B$22,MATCH(B501,'Disrupt-DIH'!$A$8:$A$22,0))="","",INDEX('Disrupt-DIH'!$B$8:$B$22,MATCH(B501,'Disrupt-DIH'!$A$8:$A$22,0))))</f>
        <v/>
      </c>
      <c r="D501" s="64" t="s">
        <v>37</v>
      </c>
      <c r="E501" s="64" t="str">
        <f>IF(INDEX('Disrupt-DIH'!$B$8:$B$22,MATCH($B501,'Disrupt-DIH'!$A$8:$A$22,0))="","",IF(INDEX('Disrupt-DIH'!D$8:D$22,MATCH($B501,'Disrupt-DIH'!$A$8:$A$22,0))="N/A","No","Yes"))</f>
        <v/>
      </c>
      <c r="F501" s="64" t="str">
        <f>IF(INDEX('Disrupt-DIH'!$B$8:$B$22,MATCH($B501,'Disrupt-DIH'!$A$8:$A$22,0))="","",IF(INDEX('Disrupt-DIH'!E$8:E$22,MATCH($B501,'Disrupt-DIH'!$A$8:$A$22,0))="N/A","No","Yes"))</f>
        <v/>
      </c>
      <c r="G501" s="64" t="str">
        <f>IF(INDEX('Disrupt-DIH'!$B$8:$B$22,MATCH($B501,'Disrupt-DIH'!$A$8:$A$22,0))="","",IF(INDEX('Disrupt-DIH'!F$8:F$22,MATCH($B501,'Disrupt-DIH'!$A$8:$A$22,0))="N/A","No","Yes"))</f>
        <v/>
      </c>
      <c r="H501" s="64" t="str">
        <f t="shared" si="21"/>
        <v/>
      </c>
      <c r="I501" s="50">
        <v>14</v>
      </c>
      <c r="J501" s="52" t="str">
        <f>IF(INDEX('Detail-SR'!$B$8:$B$27,MATCH(I501,'Detail-SR'!$A$8:$A$27,0))="","",IF(INDEX('Detail-SR'!$E$8:$E$27,MATCH(I501,'Detail-SR'!$A$8:$A$27,0))=H501,INDEX('Detail-SR'!$B$8:$B$27,MATCH(I501,'Detail-SR'!$A$8:$A$27,0)),""))</f>
        <v/>
      </c>
      <c r="K501" s="33"/>
      <c r="L501" s="50">
        <f t="shared" si="22"/>
        <v>0</v>
      </c>
      <c r="M501" s="50" t="str">
        <f t="shared" si="23"/>
        <v>D9a</v>
      </c>
    </row>
    <row r="502" spans="1:13" x14ac:dyDescent="0.25">
      <c r="A502" s="50">
        <v>495</v>
      </c>
      <c r="B502" s="50" t="s">
        <v>232</v>
      </c>
      <c r="C502" s="52" t="str">
        <f>IF(H502="","",IF(INDEX('Disrupt-DIH'!$B$8:$B$22,MATCH(B502,'Disrupt-DIH'!$A$8:$A$22,0))="","",INDEX('Disrupt-DIH'!$B$8:$B$22,MATCH(B502,'Disrupt-DIH'!$A$8:$A$22,0))))</f>
        <v/>
      </c>
      <c r="D502" s="64" t="s">
        <v>37</v>
      </c>
      <c r="E502" s="64" t="str">
        <f>IF(INDEX('Disrupt-DIH'!$B$8:$B$22,MATCH($B502,'Disrupt-DIH'!$A$8:$A$22,0))="","",IF(INDEX('Disrupt-DIH'!D$8:D$22,MATCH($B502,'Disrupt-DIH'!$A$8:$A$22,0))="N/A","No","Yes"))</f>
        <v/>
      </c>
      <c r="F502" s="64" t="str">
        <f>IF(INDEX('Disrupt-DIH'!$B$8:$B$22,MATCH($B502,'Disrupt-DIH'!$A$8:$A$22,0))="","",IF(INDEX('Disrupt-DIH'!E$8:E$22,MATCH($B502,'Disrupt-DIH'!$A$8:$A$22,0))="N/A","No","Yes"))</f>
        <v/>
      </c>
      <c r="G502" s="64" t="str">
        <f>IF(INDEX('Disrupt-DIH'!$B$8:$B$22,MATCH($B502,'Disrupt-DIH'!$A$8:$A$22,0))="","",IF(INDEX('Disrupt-DIH'!F$8:F$22,MATCH($B502,'Disrupt-DIH'!$A$8:$A$22,0))="N/A","No","Yes"))</f>
        <v/>
      </c>
      <c r="H502" s="64" t="str">
        <f t="shared" si="21"/>
        <v/>
      </c>
      <c r="I502" s="50">
        <v>15</v>
      </c>
      <c r="J502" s="52" t="str">
        <f>IF(INDEX('Detail-SR'!$B$8:$B$27,MATCH(I502,'Detail-SR'!$A$8:$A$27,0))="","",IF(INDEX('Detail-SR'!$E$8:$E$27,MATCH(I502,'Detail-SR'!$A$8:$A$27,0))=H502,INDEX('Detail-SR'!$B$8:$B$27,MATCH(I502,'Detail-SR'!$A$8:$A$27,0)),""))</f>
        <v/>
      </c>
      <c r="K502" s="33"/>
      <c r="L502" s="50">
        <f t="shared" si="22"/>
        <v>0</v>
      </c>
      <c r="M502" s="50" t="str">
        <f t="shared" si="23"/>
        <v>D9a</v>
      </c>
    </row>
    <row r="503" spans="1:13" x14ac:dyDescent="0.25">
      <c r="A503" s="50">
        <v>496</v>
      </c>
      <c r="B503" s="50" t="s">
        <v>232</v>
      </c>
      <c r="C503" s="52" t="str">
        <f>IF(H503="","",IF(INDEX('Disrupt-DIH'!$B$8:$B$22,MATCH(B503,'Disrupt-DIH'!$A$8:$A$22,0))="","",INDEX('Disrupt-DIH'!$B$8:$B$22,MATCH(B503,'Disrupt-DIH'!$A$8:$A$22,0))))</f>
        <v/>
      </c>
      <c r="D503" s="64" t="s">
        <v>37</v>
      </c>
      <c r="E503" s="64" t="str">
        <f>IF(INDEX('Disrupt-DIH'!$B$8:$B$22,MATCH($B503,'Disrupt-DIH'!$A$8:$A$22,0))="","",IF(INDEX('Disrupt-DIH'!D$8:D$22,MATCH($B503,'Disrupt-DIH'!$A$8:$A$22,0))="N/A","No","Yes"))</f>
        <v/>
      </c>
      <c r="F503" s="64" t="str">
        <f>IF(INDEX('Disrupt-DIH'!$B$8:$B$22,MATCH($B503,'Disrupt-DIH'!$A$8:$A$22,0))="","",IF(INDEX('Disrupt-DIH'!E$8:E$22,MATCH($B503,'Disrupt-DIH'!$A$8:$A$22,0))="N/A","No","Yes"))</f>
        <v/>
      </c>
      <c r="G503" s="64" t="str">
        <f>IF(INDEX('Disrupt-DIH'!$B$8:$B$22,MATCH($B503,'Disrupt-DIH'!$A$8:$A$22,0))="","",IF(INDEX('Disrupt-DIH'!F$8:F$22,MATCH($B503,'Disrupt-DIH'!$A$8:$A$22,0))="N/A","No","Yes"))</f>
        <v/>
      </c>
      <c r="H503" s="64" t="str">
        <f t="shared" si="21"/>
        <v/>
      </c>
      <c r="I503" s="50">
        <v>16</v>
      </c>
      <c r="J503" s="52" t="str">
        <f>IF(INDEX('Detail-SR'!$B$8:$B$27,MATCH(I503,'Detail-SR'!$A$8:$A$27,0))="","",IF(INDEX('Detail-SR'!$E$8:$E$27,MATCH(I503,'Detail-SR'!$A$8:$A$27,0))=H503,INDEX('Detail-SR'!$B$8:$B$27,MATCH(I503,'Detail-SR'!$A$8:$A$27,0)),""))</f>
        <v/>
      </c>
      <c r="K503" s="33"/>
      <c r="L503" s="50">
        <f t="shared" si="22"/>
        <v>0</v>
      </c>
      <c r="M503" s="50" t="str">
        <f t="shared" si="23"/>
        <v>D9a</v>
      </c>
    </row>
    <row r="504" spans="1:13" x14ac:dyDescent="0.25">
      <c r="A504" s="50">
        <v>497</v>
      </c>
      <c r="B504" s="50" t="s">
        <v>232</v>
      </c>
      <c r="C504" s="52" t="str">
        <f>IF(H504="","",IF(INDEX('Disrupt-DIH'!$B$8:$B$22,MATCH(B504,'Disrupt-DIH'!$A$8:$A$22,0))="","",INDEX('Disrupt-DIH'!$B$8:$B$22,MATCH(B504,'Disrupt-DIH'!$A$8:$A$22,0))))</f>
        <v/>
      </c>
      <c r="D504" s="64" t="s">
        <v>37</v>
      </c>
      <c r="E504" s="64" t="str">
        <f>IF(INDEX('Disrupt-DIH'!$B$8:$B$22,MATCH($B504,'Disrupt-DIH'!$A$8:$A$22,0))="","",IF(INDEX('Disrupt-DIH'!D$8:D$22,MATCH($B504,'Disrupt-DIH'!$A$8:$A$22,0))="N/A","No","Yes"))</f>
        <v/>
      </c>
      <c r="F504" s="64" t="str">
        <f>IF(INDEX('Disrupt-DIH'!$B$8:$B$22,MATCH($B504,'Disrupt-DIH'!$A$8:$A$22,0))="","",IF(INDEX('Disrupt-DIH'!E$8:E$22,MATCH($B504,'Disrupt-DIH'!$A$8:$A$22,0))="N/A","No","Yes"))</f>
        <v/>
      </c>
      <c r="G504" s="64" t="str">
        <f>IF(INDEX('Disrupt-DIH'!$B$8:$B$22,MATCH($B504,'Disrupt-DIH'!$A$8:$A$22,0))="","",IF(INDEX('Disrupt-DIH'!F$8:F$22,MATCH($B504,'Disrupt-DIH'!$A$8:$A$22,0))="N/A","No","Yes"))</f>
        <v/>
      </c>
      <c r="H504" s="64" t="str">
        <f t="shared" si="21"/>
        <v/>
      </c>
      <c r="I504" s="50">
        <v>17</v>
      </c>
      <c r="J504" s="52" t="str">
        <f>IF(INDEX('Detail-SR'!$B$8:$B$27,MATCH(I504,'Detail-SR'!$A$8:$A$27,0))="","",IF(INDEX('Detail-SR'!$E$8:$E$27,MATCH(I504,'Detail-SR'!$A$8:$A$27,0))=H504,INDEX('Detail-SR'!$B$8:$B$27,MATCH(I504,'Detail-SR'!$A$8:$A$27,0)),""))</f>
        <v/>
      </c>
      <c r="K504" s="33"/>
      <c r="L504" s="50">
        <f t="shared" si="22"/>
        <v>0</v>
      </c>
      <c r="M504" s="50" t="str">
        <f t="shared" si="23"/>
        <v>D9a</v>
      </c>
    </row>
    <row r="505" spans="1:13" x14ac:dyDescent="0.25">
      <c r="A505" s="50">
        <v>498</v>
      </c>
      <c r="B505" s="50" t="s">
        <v>232</v>
      </c>
      <c r="C505" s="52" t="str">
        <f>IF(H505="","",IF(INDEX('Disrupt-DIH'!$B$8:$B$22,MATCH(B505,'Disrupt-DIH'!$A$8:$A$22,0))="","",INDEX('Disrupt-DIH'!$B$8:$B$22,MATCH(B505,'Disrupt-DIH'!$A$8:$A$22,0))))</f>
        <v/>
      </c>
      <c r="D505" s="64" t="s">
        <v>37</v>
      </c>
      <c r="E505" s="64" t="str">
        <f>IF(INDEX('Disrupt-DIH'!$B$8:$B$22,MATCH($B505,'Disrupt-DIH'!$A$8:$A$22,0))="","",IF(INDEX('Disrupt-DIH'!D$8:D$22,MATCH($B505,'Disrupt-DIH'!$A$8:$A$22,0))="N/A","No","Yes"))</f>
        <v/>
      </c>
      <c r="F505" s="64" t="str">
        <f>IF(INDEX('Disrupt-DIH'!$B$8:$B$22,MATCH($B505,'Disrupt-DIH'!$A$8:$A$22,0))="","",IF(INDEX('Disrupt-DIH'!E$8:E$22,MATCH($B505,'Disrupt-DIH'!$A$8:$A$22,0))="N/A","No","Yes"))</f>
        <v/>
      </c>
      <c r="G505" s="64" t="str">
        <f>IF(INDEX('Disrupt-DIH'!$B$8:$B$22,MATCH($B505,'Disrupt-DIH'!$A$8:$A$22,0))="","",IF(INDEX('Disrupt-DIH'!F$8:F$22,MATCH($B505,'Disrupt-DIH'!$A$8:$A$22,0))="N/A","No","Yes"))</f>
        <v/>
      </c>
      <c r="H505" s="64" t="str">
        <f t="shared" si="21"/>
        <v/>
      </c>
      <c r="I505" s="50">
        <v>18</v>
      </c>
      <c r="J505" s="52" t="str">
        <f>IF(INDEX('Detail-SR'!$B$8:$B$27,MATCH(I505,'Detail-SR'!$A$8:$A$27,0))="","",IF(INDEX('Detail-SR'!$E$8:$E$27,MATCH(I505,'Detail-SR'!$A$8:$A$27,0))=H505,INDEX('Detail-SR'!$B$8:$B$27,MATCH(I505,'Detail-SR'!$A$8:$A$27,0)),""))</f>
        <v/>
      </c>
      <c r="K505" s="33"/>
      <c r="L505" s="50">
        <f t="shared" si="22"/>
        <v>0</v>
      </c>
      <c r="M505" s="50" t="str">
        <f t="shared" si="23"/>
        <v>D9a</v>
      </c>
    </row>
    <row r="506" spans="1:13" x14ac:dyDescent="0.25">
      <c r="A506" s="50">
        <v>499</v>
      </c>
      <c r="B506" s="50" t="s">
        <v>232</v>
      </c>
      <c r="C506" s="52" t="str">
        <f>IF(H506="","",IF(INDEX('Disrupt-DIH'!$B$8:$B$22,MATCH(B506,'Disrupt-DIH'!$A$8:$A$22,0))="","",INDEX('Disrupt-DIH'!$B$8:$B$22,MATCH(B506,'Disrupt-DIH'!$A$8:$A$22,0))))</f>
        <v/>
      </c>
      <c r="D506" s="64" t="s">
        <v>37</v>
      </c>
      <c r="E506" s="64" t="str">
        <f>IF(INDEX('Disrupt-DIH'!$B$8:$B$22,MATCH($B506,'Disrupt-DIH'!$A$8:$A$22,0))="","",IF(INDEX('Disrupt-DIH'!D$8:D$22,MATCH($B506,'Disrupt-DIH'!$A$8:$A$22,0))="N/A","No","Yes"))</f>
        <v/>
      </c>
      <c r="F506" s="64" t="str">
        <f>IF(INDEX('Disrupt-DIH'!$B$8:$B$22,MATCH($B506,'Disrupt-DIH'!$A$8:$A$22,0))="","",IF(INDEX('Disrupt-DIH'!E$8:E$22,MATCH($B506,'Disrupt-DIH'!$A$8:$A$22,0))="N/A","No","Yes"))</f>
        <v/>
      </c>
      <c r="G506" s="64" t="str">
        <f>IF(INDEX('Disrupt-DIH'!$B$8:$B$22,MATCH($B506,'Disrupt-DIH'!$A$8:$A$22,0))="","",IF(INDEX('Disrupt-DIH'!F$8:F$22,MATCH($B506,'Disrupt-DIH'!$A$8:$A$22,0))="N/A","No","Yes"))</f>
        <v/>
      </c>
      <c r="H506" s="64" t="str">
        <f t="shared" si="21"/>
        <v/>
      </c>
      <c r="I506" s="50">
        <v>19</v>
      </c>
      <c r="J506" s="52" t="str">
        <f>IF(INDEX('Detail-SR'!$B$8:$B$27,MATCH(I506,'Detail-SR'!$A$8:$A$27,0))="","",IF(INDEX('Detail-SR'!$E$8:$E$27,MATCH(I506,'Detail-SR'!$A$8:$A$27,0))=H506,INDEX('Detail-SR'!$B$8:$B$27,MATCH(I506,'Detail-SR'!$A$8:$A$27,0)),""))</f>
        <v/>
      </c>
      <c r="K506" s="33"/>
      <c r="L506" s="50">
        <f t="shared" si="22"/>
        <v>0</v>
      </c>
      <c r="M506" s="50" t="str">
        <f t="shared" si="23"/>
        <v>D9a</v>
      </c>
    </row>
    <row r="507" spans="1:13" x14ac:dyDescent="0.25">
      <c r="A507" s="50">
        <v>500</v>
      </c>
      <c r="B507" s="50" t="s">
        <v>232</v>
      </c>
      <c r="C507" s="52" t="str">
        <f>IF(H507="","",IF(INDEX('Disrupt-DIH'!$B$8:$B$22,MATCH(B507,'Disrupt-DIH'!$A$8:$A$22,0))="","",INDEX('Disrupt-DIH'!$B$8:$B$22,MATCH(B507,'Disrupt-DIH'!$A$8:$A$22,0))))</f>
        <v/>
      </c>
      <c r="D507" s="64" t="s">
        <v>37</v>
      </c>
      <c r="E507" s="64" t="str">
        <f>IF(INDEX('Disrupt-DIH'!$B$8:$B$22,MATCH($B507,'Disrupt-DIH'!$A$8:$A$22,0))="","",IF(INDEX('Disrupt-DIH'!D$8:D$22,MATCH($B507,'Disrupt-DIH'!$A$8:$A$22,0))="N/A","No","Yes"))</f>
        <v/>
      </c>
      <c r="F507" s="64" t="str">
        <f>IF(INDEX('Disrupt-DIH'!$B$8:$B$22,MATCH($B507,'Disrupt-DIH'!$A$8:$A$22,0))="","",IF(INDEX('Disrupt-DIH'!E$8:E$22,MATCH($B507,'Disrupt-DIH'!$A$8:$A$22,0))="N/A","No","Yes"))</f>
        <v/>
      </c>
      <c r="G507" s="64" t="str">
        <f>IF(INDEX('Disrupt-DIH'!$B$8:$B$22,MATCH($B507,'Disrupt-DIH'!$A$8:$A$22,0))="","",IF(INDEX('Disrupt-DIH'!F$8:F$22,MATCH($B507,'Disrupt-DIH'!$A$8:$A$22,0))="N/A","No","Yes"))</f>
        <v/>
      </c>
      <c r="H507" s="64" t="str">
        <f t="shared" si="21"/>
        <v/>
      </c>
      <c r="I507" s="50">
        <v>20</v>
      </c>
      <c r="J507" s="52" t="str">
        <f>IF(INDEX('Detail-SR'!$B$8:$B$27,MATCH(I507,'Detail-SR'!$A$8:$A$27,0))="","",IF(INDEX('Detail-SR'!$E$8:$E$27,MATCH(I507,'Detail-SR'!$A$8:$A$27,0))=H507,INDEX('Detail-SR'!$B$8:$B$27,MATCH(I507,'Detail-SR'!$A$8:$A$27,0)),""))</f>
        <v/>
      </c>
      <c r="K507" s="33"/>
      <c r="L507" s="50">
        <f t="shared" si="22"/>
        <v>0</v>
      </c>
      <c r="M507" s="50" t="str">
        <f t="shared" si="23"/>
        <v>D9a</v>
      </c>
    </row>
    <row r="508" spans="1:13" x14ac:dyDescent="0.25">
      <c r="A508" s="50">
        <v>501</v>
      </c>
      <c r="B508" s="50" t="s">
        <v>232</v>
      </c>
      <c r="C508" s="52" t="str">
        <f>IF(H508="","",IF(INDEX('Disrupt-DIH'!$B$8:$B$22,MATCH(B508,'Disrupt-DIH'!$A$8:$A$22,0))="","",INDEX('Disrupt-DIH'!$B$8:$B$22,MATCH(B508,'Disrupt-DIH'!$A$8:$A$22,0))))</f>
        <v/>
      </c>
      <c r="D508" s="64" t="s">
        <v>49</v>
      </c>
      <c r="E508" s="64" t="str">
        <f>IF(INDEX('Disrupt-DIH'!$B$8:$B$22,MATCH($B508,'Disrupt-DIH'!$A$8:$A$22,0))="","",IF(INDEX('Disrupt-DIH'!D$8:D$22,MATCH($B508,'Disrupt-DIH'!$A$8:$A$22,0))="N/A","No","Yes"))</f>
        <v/>
      </c>
      <c r="F508" s="64" t="str">
        <f>IF(INDEX('Disrupt-DIH'!$B$8:$B$22,MATCH($B508,'Disrupt-DIH'!$A$8:$A$22,0))="","",IF(INDEX('Disrupt-DIH'!E$8:E$22,MATCH($B508,'Disrupt-DIH'!$A$8:$A$22,0))="N/A","No","Yes"))</f>
        <v/>
      </c>
      <c r="G508" s="64" t="str">
        <f>IF(INDEX('Disrupt-DIH'!$B$8:$B$22,MATCH($B508,'Disrupt-DIH'!$A$8:$A$22,0))="","",IF(INDEX('Disrupt-DIH'!F$8:F$22,MATCH($B508,'Disrupt-DIH'!$A$8:$A$22,0))="N/A","No","Yes"))</f>
        <v/>
      </c>
      <c r="H508" s="64" t="str">
        <f t="shared" si="21"/>
        <v/>
      </c>
      <c r="I508" s="50">
        <v>1</v>
      </c>
      <c r="J508" s="52" t="str">
        <f>IF(INDEX('Detail-SR'!$B$8:$B$27,MATCH(I508,'Detail-SR'!$A$8:$A$27,0))="","",IF(INDEX('Detail-SR'!$E$8:$E$27,MATCH(I508,'Detail-SR'!$A$8:$A$27,0))=H508,INDEX('Detail-SR'!$B$8:$B$27,MATCH(I508,'Detail-SR'!$A$8:$A$27,0)),""))</f>
        <v/>
      </c>
      <c r="K508" s="33"/>
      <c r="L508" s="50">
        <f t="shared" si="22"/>
        <v>0</v>
      </c>
      <c r="M508" s="50" t="str">
        <f t="shared" si="23"/>
        <v>D9b</v>
      </c>
    </row>
    <row r="509" spans="1:13" x14ac:dyDescent="0.25">
      <c r="A509" s="50">
        <v>502</v>
      </c>
      <c r="B509" s="50" t="s">
        <v>232</v>
      </c>
      <c r="C509" s="52" t="str">
        <f>IF(H509="","",IF(INDEX('Disrupt-DIH'!$B$8:$B$22,MATCH(B509,'Disrupt-DIH'!$A$8:$A$22,0))="","",INDEX('Disrupt-DIH'!$B$8:$B$22,MATCH(B509,'Disrupt-DIH'!$A$8:$A$22,0))))</f>
        <v/>
      </c>
      <c r="D509" s="64" t="s">
        <v>49</v>
      </c>
      <c r="E509" s="64" t="str">
        <f>IF(INDEX('Disrupt-DIH'!$B$8:$B$22,MATCH($B509,'Disrupt-DIH'!$A$8:$A$22,0))="","",IF(INDEX('Disrupt-DIH'!D$8:D$22,MATCH($B509,'Disrupt-DIH'!$A$8:$A$22,0))="N/A","No","Yes"))</f>
        <v/>
      </c>
      <c r="F509" s="64" t="str">
        <f>IF(INDEX('Disrupt-DIH'!$B$8:$B$22,MATCH($B509,'Disrupt-DIH'!$A$8:$A$22,0))="","",IF(INDEX('Disrupt-DIH'!E$8:E$22,MATCH($B509,'Disrupt-DIH'!$A$8:$A$22,0))="N/A","No","Yes"))</f>
        <v/>
      </c>
      <c r="G509" s="64" t="str">
        <f>IF(INDEX('Disrupt-DIH'!$B$8:$B$22,MATCH($B509,'Disrupt-DIH'!$A$8:$A$22,0))="","",IF(INDEX('Disrupt-DIH'!F$8:F$22,MATCH($B509,'Disrupt-DIH'!$A$8:$A$22,0))="N/A","No","Yes"))</f>
        <v/>
      </c>
      <c r="H509" s="64" t="str">
        <f t="shared" si="21"/>
        <v/>
      </c>
      <c r="I509" s="50">
        <v>2</v>
      </c>
      <c r="J509" s="52" t="str">
        <f>IF(INDEX('Detail-SR'!$B$8:$B$27,MATCH(I509,'Detail-SR'!$A$8:$A$27,0))="","",IF(INDEX('Detail-SR'!$E$8:$E$27,MATCH(I509,'Detail-SR'!$A$8:$A$27,0))=H509,INDEX('Detail-SR'!$B$8:$B$27,MATCH(I509,'Detail-SR'!$A$8:$A$27,0)),""))</f>
        <v/>
      </c>
      <c r="K509" s="33"/>
      <c r="L509" s="50">
        <f t="shared" si="22"/>
        <v>0</v>
      </c>
      <c r="M509" s="50" t="str">
        <f t="shared" si="23"/>
        <v>D9b</v>
      </c>
    </row>
    <row r="510" spans="1:13" x14ac:dyDescent="0.25">
      <c r="A510" s="50">
        <v>503</v>
      </c>
      <c r="B510" s="50" t="s">
        <v>232</v>
      </c>
      <c r="C510" s="52" t="str">
        <f>IF(H510="","",IF(INDEX('Disrupt-DIH'!$B$8:$B$22,MATCH(B510,'Disrupt-DIH'!$A$8:$A$22,0))="","",INDEX('Disrupt-DIH'!$B$8:$B$22,MATCH(B510,'Disrupt-DIH'!$A$8:$A$22,0))))</f>
        <v/>
      </c>
      <c r="D510" s="64" t="s">
        <v>49</v>
      </c>
      <c r="E510" s="64" t="str">
        <f>IF(INDEX('Disrupt-DIH'!$B$8:$B$22,MATCH($B510,'Disrupt-DIH'!$A$8:$A$22,0))="","",IF(INDEX('Disrupt-DIH'!D$8:D$22,MATCH($B510,'Disrupt-DIH'!$A$8:$A$22,0))="N/A","No","Yes"))</f>
        <v/>
      </c>
      <c r="F510" s="64" t="str">
        <f>IF(INDEX('Disrupt-DIH'!$B$8:$B$22,MATCH($B510,'Disrupt-DIH'!$A$8:$A$22,0))="","",IF(INDEX('Disrupt-DIH'!E$8:E$22,MATCH($B510,'Disrupt-DIH'!$A$8:$A$22,0))="N/A","No","Yes"))</f>
        <v/>
      </c>
      <c r="G510" s="64" t="str">
        <f>IF(INDEX('Disrupt-DIH'!$B$8:$B$22,MATCH($B510,'Disrupt-DIH'!$A$8:$A$22,0))="","",IF(INDEX('Disrupt-DIH'!F$8:F$22,MATCH($B510,'Disrupt-DIH'!$A$8:$A$22,0))="N/A","No","Yes"))</f>
        <v/>
      </c>
      <c r="H510" s="64" t="str">
        <f t="shared" si="21"/>
        <v/>
      </c>
      <c r="I510" s="50">
        <v>3</v>
      </c>
      <c r="J510" s="52" t="str">
        <f>IF(INDEX('Detail-SR'!$B$8:$B$27,MATCH(I510,'Detail-SR'!$A$8:$A$27,0))="","",IF(INDEX('Detail-SR'!$E$8:$E$27,MATCH(I510,'Detail-SR'!$A$8:$A$27,0))=H510,INDEX('Detail-SR'!$B$8:$B$27,MATCH(I510,'Detail-SR'!$A$8:$A$27,0)),""))</f>
        <v/>
      </c>
      <c r="K510" s="33"/>
      <c r="L510" s="50">
        <f t="shared" si="22"/>
        <v>0</v>
      </c>
      <c r="M510" s="50" t="str">
        <f t="shared" si="23"/>
        <v>D9b</v>
      </c>
    </row>
    <row r="511" spans="1:13" x14ac:dyDescent="0.25">
      <c r="A511" s="50">
        <v>504</v>
      </c>
      <c r="B511" s="50" t="s">
        <v>232</v>
      </c>
      <c r="C511" s="52" t="str">
        <f>IF(H511="","",IF(INDEX('Disrupt-DIH'!$B$8:$B$22,MATCH(B511,'Disrupt-DIH'!$A$8:$A$22,0))="","",INDEX('Disrupt-DIH'!$B$8:$B$22,MATCH(B511,'Disrupt-DIH'!$A$8:$A$22,0))))</f>
        <v/>
      </c>
      <c r="D511" s="64" t="s">
        <v>49</v>
      </c>
      <c r="E511" s="64" t="str">
        <f>IF(INDEX('Disrupt-DIH'!$B$8:$B$22,MATCH($B511,'Disrupt-DIH'!$A$8:$A$22,0))="","",IF(INDEX('Disrupt-DIH'!D$8:D$22,MATCH($B511,'Disrupt-DIH'!$A$8:$A$22,0))="N/A","No","Yes"))</f>
        <v/>
      </c>
      <c r="F511" s="64" t="str">
        <f>IF(INDEX('Disrupt-DIH'!$B$8:$B$22,MATCH($B511,'Disrupt-DIH'!$A$8:$A$22,0))="","",IF(INDEX('Disrupt-DIH'!E$8:E$22,MATCH($B511,'Disrupt-DIH'!$A$8:$A$22,0))="N/A","No","Yes"))</f>
        <v/>
      </c>
      <c r="G511" s="64" t="str">
        <f>IF(INDEX('Disrupt-DIH'!$B$8:$B$22,MATCH($B511,'Disrupt-DIH'!$A$8:$A$22,0))="","",IF(INDEX('Disrupt-DIH'!F$8:F$22,MATCH($B511,'Disrupt-DIH'!$A$8:$A$22,0))="N/A","No","Yes"))</f>
        <v/>
      </c>
      <c r="H511" s="64" t="str">
        <f t="shared" si="21"/>
        <v/>
      </c>
      <c r="I511" s="50">
        <v>4</v>
      </c>
      <c r="J511" s="52" t="str">
        <f>IF(INDEX('Detail-SR'!$B$8:$B$27,MATCH(I511,'Detail-SR'!$A$8:$A$27,0))="","",IF(INDEX('Detail-SR'!$E$8:$E$27,MATCH(I511,'Detail-SR'!$A$8:$A$27,0))=H511,INDEX('Detail-SR'!$B$8:$B$27,MATCH(I511,'Detail-SR'!$A$8:$A$27,0)),""))</f>
        <v/>
      </c>
      <c r="K511" s="33"/>
      <c r="L511" s="50">
        <f t="shared" si="22"/>
        <v>0</v>
      </c>
      <c r="M511" s="50" t="str">
        <f t="shared" si="23"/>
        <v>D9b</v>
      </c>
    </row>
    <row r="512" spans="1:13" x14ac:dyDescent="0.25">
      <c r="A512" s="50">
        <v>505</v>
      </c>
      <c r="B512" s="50" t="s">
        <v>232</v>
      </c>
      <c r="C512" s="52" t="str">
        <f>IF(H512="","",IF(INDEX('Disrupt-DIH'!$B$8:$B$22,MATCH(B512,'Disrupt-DIH'!$A$8:$A$22,0))="","",INDEX('Disrupt-DIH'!$B$8:$B$22,MATCH(B512,'Disrupt-DIH'!$A$8:$A$22,0))))</f>
        <v/>
      </c>
      <c r="D512" s="64" t="s">
        <v>49</v>
      </c>
      <c r="E512" s="64" t="str">
        <f>IF(INDEX('Disrupt-DIH'!$B$8:$B$22,MATCH($B512,'Disrupt-DIH'!$A$8:$A$22,0))="","",IF(INDEX('Disrupt-DIH'!D$8:D$22,MATCH($B512,'Disrupt-DIH'!$A$8:$A$22,0))="N/A","No","Yes"))</f>
        <v/>
      </c>
      <c r="F512" s="64" t="str">
        <f>IF(INDEX('Disrupt-DIH'!$B$8:$B$22,MATCH($B512,'Disrupt-DIH'!$A$8:$A$22,0))="","",IF(INDEX('Disrupt-DIH'!E$8:E$22,MATCH($B512,'Disrupt-DIH'!$A$8:$A$22,0))="N/A","No","Yes"))</f>
        <v/>
      </c>
      <c r="G512" s="64" t="str">
        <f>IF(INDEX('Disrupt-DIH'!$B$8:$B$22,MATCH($B512,'Disrupt-DIH'!$A$8:$A$22,0))="","",IF(INDEX('Disrupt-DIH'!F$8:F$22,MATCH($B512,'Disrupt-DIH'!$A$8:$A$22,0))="N/A","No","Yes"))</f>
        <v/>
      </c>
      <c r="H512" s="64" t="str">
        <f t="shared" si="21"/>
        <v/>
      </c>
      <c r="I512" s="50">
        <v>5</v>
      </c>
      <c r="J512" s="52" t="str">
        <f>IF(INDEX('Detail-SR'!$B$8:$B$27,MATCH(I512,'Detail-SR'!$A$8:$A$27,0))="","",IF(INDEX('Detail-SR'!$E$8:$E$27,MATCH(I512,'Detail-SR'!$A$8:$A$27,0))=H512,INDEX('Detail-SR'!$B$8:$B$27,MATCH(I512,'Detail-SR'!$A$8:$A$27,0)),""))</f>
        <v/>
      </c>
      <c r="K512" s="33"/>
      <c r="L512" s="50">
        <f t="shared" si="22"/>
        <v>0</v>
      </c>
      <c r="M512" s="50" t="str">
        <f t="shared" si="23"/>
        <v>D9b</v>
      </c>
    </row>
    <row r="513" spans="1:13" x14ac:dyDescent="0.25">
      <c r="A513" s="50">
        <v>506</v>
      </c>
      <c r="B513" s="50" t="s">
        <v>232</v>
      </c>
      <c r="C513" s="52" t="str">
        <f>IF(H513="","",IF(INDEX('Disrupt-DIH'!$B$8:$B$22,MATCH(B513,'Disrupt-DIH'!$A$8:$A$22,0))="","",INDEX('Disrupt-DIH'!$B$8:$B$22,MATCH(B513,'Disrupt-DIH'!$A$8:$A$22,0))))</f>
        <v/>
      </c>
      <c r="D513" s="64" t="s">
        <v>49</v>
      </c>
      <c r="E513" s="64" t="str">
        <f>IF(INDEX('Disrupt-DIH'!$B$8:$B$22,MATCH($B513,'Disrupt-DIH'!$A$8:$A$22,0))="","",IF(INDEX('Disrupt-DIH'!D$8:D$22,MATCH($B513,'Disrupt-DIH'!$A$8:$A$22,0))="N/A","No","Yes"))</f>
        <v/>
      </c>
      <c r="F513" s="64" t="str">
        <f>IF(INDEX('Disrupt-DIH'!$B$8:$B$22,MATCH($B513,'Disrupt-DIH'!$A$8:$A$22,0))="","",IF(INDEX('Disrupt-DIH'!E$8:E$22,MATCH($B513,'Disrupt-DIH'!$A$8:$A$22,0))="N/A","No","Yes"))</f>
        <v/>
      </c>
      <c r="G513" s="64" t="str">
        <f>IF(INDEX('Disrupt-DIH'!$B$8:$B$22,MATCH($B513,'Disrupt-DIH'!$A$8:$A$22,0))="","",IF(INDEX('Disrupt-DIH'!F$8:F$22,MATCH($B513,'Disrupt-DIH'!$A$8:$A$22,0))="N/A","No","Yes"))</f>
        <v/>
      </c>
      <c r="H513" s="64" t="str">
        <f t="shared" si="21"/>
        <v/>
      </c>
      <c r="I513" s="50">
        <v>6</v>
      </c>
      <c r="J513" s="52" t="str">
        <f>IF(INDEX('Detail-SR'!$B$8:$B$27,MATCH(I513,'Detail-SR'!$A$8:$A$27,0))="","",IF(INDEX('Detail-SR'!$E$8:$E$27,MATCH(I513,'Detail-SR'!$A$8:$A$27,0))=H513,INDEX('Detail-SR'!$B$8:$B$27,MATCH(I513,'Detail-SR'!$A$8:$A$27,0)),""))</f>
        <v/>
      </c>
      <c r="K513" s="33"/>
      <c r="L513" s="50">
        <f t="shared" si="22"/>
        <v>0</v>
      </c>
      <c r="M513" s="50" t="str">
        <f t="shared" si="23"/>
        <v>D9b</v>
      </c>
    </row>
    <row r="514" spans="1:13" x14ac:dyDescent="0.25">
      <c r="A514" s="50">
        <v>507</v>
      </c>
      <c r="B514" s="50" t="s">
        <v>232</v>
      </c>
      <c r="C514" s="52" t="str">
        <f>IF(H514="","",IF(INDEX('Disrupt-DIH'!$B$8:$B$22,MATCH(B514,'Disrupt-DIH'!$A$8:$A$22,0))="","",INDEX('Disrupt-DIH'!$B$8:$B$22,MATCH(B514,'Disrupt-DIH'!$A$8:$A$22,0))))</f>
        <v/>
      </c>
      <c r="D514" s="64" t="s">
        <v>49</v>
      </c>
      <c r="E514" s="64" t="str">
        <f>IF(INDEX('Disrupt-DIH'!$B$8:$B$22,MATCH($B514,'Disrupt-DIH'!$A$8:$A$22,0))="","",IF(INDEX('Disrupt-DIH'!D$8:D$22,MATCH($B514,'Disrupt-DIH'!$A$8:$A$22,0))="N/A","No","Yes"))</f>
        <v/>
      </c>
      <c r="F514" s="64" t="str">
        <f>IF(INDEX('Disrupt-DIH'!$B$8:$B$22,MATCH($B514,'Disrupt-DIH'!$A$8:$A$22,0))="","",IF(INDEX('Disrupt-DIH'!E$8:E$22,MATCH($B514,'Disrupt-DIH'!$A$8:$A$22,0))="N/A","No","Yes"))</f>
        <v/>
      </c>
      <c r="G514" s="64" t="str">
        <f>IF(INDEX('Disrupt-DIH'!$B$8:$B$22,MATCH($B514,'Disrupt-DIH'!$A$8:$A$22,0))="","",IF(INDEX('Disrupt-DIH'!F$8:F$22,MATCH($B514,'Disrupt-DIH'!$A$8:$A$22,0))="N/A","No","Yes"))</f>
        <v/>
      </c>
      <c r="H514" s="64" t="str">
        <f t="shared" si="21"/>
        <v/>
      </c>
      <c r="I514" s="50">
        <v>7</v>
      </c>
      <c r="J514" s="52" t="str">
        <f>IF(INDEX('Detail-SR'!$B$8:$B$27,MATCH(I514,'Detail-SR'!$A$8:$A$27,0))="","",IF(INDEX('Detail-SR'!$E$8:$E$27,MATCH(I514,'Detail-SR'!$A$8:$A$27,0))=H514,INDEX('Detail-SR'!$B$8:$B$27,MATCH(I514,'Detail-SR'!$A$8:$A$27,0)),""))</f>
        <v/>
      </c>
      <c r="K514" s="33"/>
      <c r="L514" s="50">
        <f t="shared" si="22"/>
        <v>0</v>
      </c>
      <c r="M514" s="50" t="str">
        <f t="shared" si="23"/>
        <v>D9b</v>
      </c>
    </row>
    <row r="515" spans="1:13" x14ac:dyDescent="0.25">
      <c r="A515" s="50">
        <v>508</v>
      </c>
      <c r="B515" s="50" t="s">
        <v>232</v>
      </c>
      <c r="C515" s="52" t="str">
        <f>IF(H515="","",IF(INDEX('Disrupt-DIH'!$B$8:$B$22,MATCH(B515,'Disrupt-DIH'!$A$8:$A$22,0))="","",INDEX('Disrupt-DIH'!$B$8:$B$22,MATCH(B515,'Disrupt-DIH'!$A$8:$A$22,0))))</f>
        <v/>
      </c>
      <c r="D515" s="64" t="s">
        <v>49</v>
      </c>
      <c r="E515" s="64" t="str">
        <f>IF(INDEX('Disrupt-DIH'!$B$8:$B$22,MATCH($B515,'Disrupt-DIH'!$A$8:$A$22,0))="","",IF(INDEX('Disrupt-DIH'!D$8:D$22,MATCH($B515,'Disrupt-DIH'!$A$8:$A$22,0))="N/A","No","Yes"))</f>
        <v/>
      </c>
      <c r="F515" s="64" t="str">
        <f>IF(INDEX('Disrupt-DIH'!$B$8:$B$22,MATCH($B515,'Disrupt-DIH'!$A$8:$A$22,0))="","",IF(INDEX('Disrupt-DIH'!E$8:E$22,MATCH($B515,'Disrupt-DIH'!$A$8:$A$22,0))="N/A","No","Yes"))</f>
        <v/>
      </c>
      <c r="G515" s="64" t="str">
        <f>IF(INDEX('Disrupt-DIH'!$B$8:$B$22,MATCH($B515,'Disrupt-DIH'!$A$8:$A$22,0))="","",IF(INDEX('Disrupt-DIH'!F$8:F$22,MATCH($B515,'Disrupt-DIH'!$A$8:$A$22,0))="N/A","No","Yes"))</f>
        <v/>
      </c>
      <c r="H515" s="64" t="str">
        <f t="shared" si="21"/>
        <v/>
      </c>
      <c r="I515" s="50">
        <v>8</v>
      </c>
      <c r="J515" s="52" t="str">
        <f>IF(INDEX('Detail-SR'!$B$8:$B$27,MATCH(I515,'Detail-SR'!$A$8:$A$27,0))="","",IF(INDEX('Detail-SR'!$E$8:$E$27,MATCH(I515,'Detail-SR'!$A$8:$A$27,0))=H515,INDEX('Detail-SR'!$B$8:$B$27,MATCH(I515,'Detail-SR'!$A$8:$A$27,0)),""))</f>
        <v/>
      </c>
      <c r="K515" s="33"/>
      <c r="L515" s="50">
        <f t="shared" si="22"/>
        <v>0</v>
      </c>
      <c r="M515" s="50" t="str">
        <f t="shared" si="23"/>
        <v>D9b</v>
      </c>
    </row>
    <row r="516" spans="1:13" x14ac:dyDescent="0.25">
      <c r="A516" s="50">
        <v>509</v>
      </c>
      <c r="B516" s="50" t="s">
        <v>232</v>
      </c>
      <c r="C516" s="52" t="str">
        <f>IF(H516="","",IF(INDEX('Disrupt-DIH'!$B$8:$B$22,MATCH(B516,'Disrupt-DIH'!$A$8:$A$22,0))="","",INDEX('Disrupt-DIH'!$B$8:$B$22,MATCH(B516,'Disrupt-DIH'!$A$8:$A$22,0))))</f>
        <v/>
      </c>
      <c r="D516" s="64" t="s">
        <v>49</v>
      </c>
      <c r="E516" s="64" t="str">
        <f>IF(INDEX('Disrupt-DIH'!$B$8:$B$22,MATCH($B516,'Disrupt-DIH'!$A$8:$A$22,0))="","",IF(INDEX('Disrupt-DIH'!D$8:D$22,MATCH($B516,'Disrupt-DIH'!$A$8:$A$22,0))="N/A","No","Yes"))</f>
        <v/>
      </c>
      <c r="F516" s="64" t="str">
        <f>IF(INDEX('Disrupt-DIH'!$B$8:$B$22,MATCH($B516,'Disrupt-DIH'!$A$8:$A$22,0))="","",IF(INDEX('Disrupt-DIH'!E$8:E$22,MATCH($B516,'Disrupt-DIH'!$A$8:$A$22,0))="N/A","No","Yes"))</f>
        <v/>
      </c>
      <c r="G516" s="64" t="str">
        <f>IF(INDEX('Disrupt-DIH'!$B$8:$B$22,MATCH($B516,'Disrupt-DIH'!$A$8:$A$22,0))="","",IF(INDEX('Disrupt-DIH'!F$8:F$22,MATCH($B516,'Disrupt-DIH'!$A$8:$A$22,0))="N/A","No","Yes"))</f>
        <v/>
      </c>
      <c r="H516" s="64" t="str">
        <f t="shared" si="21"/>
        <v/>
      </c>
      <c r="I516" s="50">
        <v>9</v>
      </c>
      <c r="J516" s="52" t="str">
        <f>IF(INDEX('Detail-SR'!$B$8:$B$27,MATCH(I516,'Detail-SR'!$A$8:$A$27,0))="","",IF(INDEX('Detail-SR'!$E$8:$E$27,MATCH(I516,'Detail-SR'!$A$8:$A$27,0))=H516,INDEX('Detail-SR'!$B$8:$B$27,MATCH(I516,'Detail-SR'!$A$8:$A$27,0)),""))</f>
        <v/>
      </c>
      <c r="K516" s="33"/>
      <c r="L516" s="50">
        <f t="shared" si="22"/>
        <v>0</v>
      </c>
      <c r="M516" s="50" t="str">
        <f t="shared" si="23"/>
        <v>D9b</v>
      </c>
    </row>
    <row r="517" spans="1:13" x14ac:dyDescent="0.25">
      <c r="A517" s="50">
        <v>510</v>
      </c>
      <c r="B517" s="50" t="s">
        <v>232</v>
      </c>
      <c r="C517" s="52" t="str">
        <f>IF(H517="","",IF(INDEX('Disrupt-DIH'!$B$8:$B$22,MATCH(B517,'Disrupt-DIH'!$A$8:$A$22,0))="","",INDEX('Disrupt-DIH'!$B$8:$B$22,MATCH(B517,'Disrupt-DIH'!$A$8:$A$22,0))))</f>
        <v/>
      </c>
      <c r="D517" s="64" t="s">
        <v>49</v>
      </c>
      <c r="E517" s="64" t="str">
        <f>IF(INDEX('Disrupt-DIH'!$B$8:$B$22,MATCH($B517,'Disrupt-DIH'!$A$8:$A$22,0))="","",IF(INDEX('Disrupt-DIH'!D$8:D$22,MATCH($B517,'Disrupt-DIH'!$A$8:$A$22,0))="N/A","No","Yes"))</f>
        <v/>
      </c>
      <c r="F517" s="64" t="str">
        <f>IF(INDEX('Disrupt-DIH'!$B$8:$B$22,MATCH($B517,'Disrupt-DIH'!$A$8:$A$22,0))="","",IF(INDEX('Disrupt-DIH'!E$8:E$22,MATCH($B517,'Disrupt-DIH'!$A$8:$A$22,0))="N/A","No","Yes"))</f>
        <v/>
      </c>
      <c r="G517" s="64" t="str">
        <f>IF(INDEX('Disrupt-DIH'!$B$8:$B$22,MATCH($B517,'Disrupt-DIH'!$A$8:$A$22,0))="","",IF(INDEX('Disrupt-DIH'!F$8:F$22,MATCH($B517,'Disrupt-DIH'!$A$8:$A$22,0))="N/A","No","Yes"))</f>
        <v/>
      </c>
      <c r="H517" s="64" t="str">
        <f t="shared" si="21"/>
        <v/>
      </c>
      <c r="I517" s="50">
        <v>10</v>
      </c>
      <c r="J517" s="52" t="str">
        <f>IF(INDEX('Detail-SR'!$B$8:$B$27,MATCH(I517,'Detail-SR'!$A$8:$A$27,0))="","",IF(INDEX('Detail-SR'!$E$8:$E$27,MATCH(I517,'Detail-SR'!$A$8:$A$27,0))=H517,INDEX('Detail-SR'!$B$8:$B$27,MATCH(I517,'Detail-SR'!$A$8:$A$27,0)),""))</f>
        <v/>
      </c>
      <c r="K517" s="33"/>
      <c r="L517" s="50">
        <f t="shared" si="22"/>
        <v>0</v>
      </c>
      <c r="M517" s="50" t="str">
        <f t="shared" si="23"/>
        <v>D9b</v>
      </c>
    </row>
    <row r="518" spans="1:13" x14ac:dyDescent="0.25">
      <c r="A518" s="50">
        <v>511</v>
      </c>
      <c r="B518" s="50" t="s">
        <v>232</v>
      </c>
      <c r="C518" s="52" t="str">
        <f>IF(H518="","",IF(INDEX('Disrupt-DIH'!$B$8:$B$22,MATCH(B518,'Disrupt-DIH'!$A$8:$A$22,0))="","",INDEX('Disrupt-DIH'!$B$8:$B$22,MATCH(B518,'Disrupt-DIH'!$A$8:$A$22,0))))</f>
        <v/>
      </c>
      <c r="D518" s="64" t="s">
        <v>49</v>
      </c>
      <c r="E518" s="64" t="str">
        <f>IF(INDEX('Disrupt-DIH'!$B$8:$B$22,MATCH($B518,'Disrupt-DIH'!$A$8:$A$22,0))="","",IF(INDEX('Disrupt-DIH'!D$8:D$22,MATCH($B518,'Disrupt-DIH'!$A$8:$A$22,0))="N/A","No","Yes"))</f>
        <v/>
      </c>
      <c r="F518" s="64" t="str">
        <f>IF(INDEX('Disrupt-DIH'!$B$8:$B$22,MATCH($B518,'Disrupt-DIH'!$A$8:$A$22,0))="","",IF(INDEX('Disrupt-DIH'!E$8:E$22,MATCH($B518,'Disrupt-DIH'!$A$8:$A$22,0))="N/A","No","Yes"))</f>
        <v/>
      </c>
      <c r="G518" s="64" t="str">
        <f>IF(INDEX('Disrupt-DIH'!$B$8:$B$22,MATCH($B518,'Disrupt-DIH'!$A$8:$A$22,0))="","",IF(INDEX('Disrupt-DIH'!F$8:F$22,MATCH($B518,'Disrupt-DIH'!$A$8:$A$22,0))="N/A","No","Yes"))</f>
        <v/>
      </c>
      <c r="H518" s="64" t="str">
        <f t="shared" si="21"/>
        <v/>
      </c>
      <c r="I518" s="50">
        <v>11</v>
      </c>
      <c r="J518" s="52" t="str">
        <f>IF(INDEX('Detail-SR'!$B$8:$B$27,MATCH(I518,'Detail-SR'!$A$8:$A$27,0))="","",IF(INDEX('Detail-SR'!$E$8:$E$27,MATCH(I518,'Detail-SR'!$A$8:$A$27,0))=H518,INDEX('Detail-SR'!$B$8:$B$27,MATCH(I518,'Detail-SR'!$A$8:$A$27,0)),""))</f>
        <v/>
      </c>
      <c r="K518" s="33"/>
      <c r="L518" s="50">
        <f t="shared" si="22"/>
        <v>0</v>
      </c>
      <c r="M518" s="50" t="str">
        <f t="shared" si="23"/>
        <v>D9b</v>
      </c>
    </row>
    <row r="519" spans="1:13" x14ac:dyDescent="0.25">
      <c r="A519" s="50">
        <v>512</v>
      </c>
      <c r="B519" s="50" t="s">
        <v>232</v>
      </c>
      <c r="C519" s="52" t="str">
        <f>IF(H519="","",IF(INDEX('Disrupt-DIH'!$B$8:$B$22,MATCH(B519,'Disrupt-DIH'!$A$8:$A$22,0))="","",INDEX('Disrupt-DIH'!$B$8:$B$22,MATCH(B519,'Disrupt-DIH'!$A$8:$A$22,0))))</f>
        <v/>
      </c>
      <c r="D519" s="64" t="s">
        <v>49</v>
      </c>
      <c r="E519" s="64" t="str">
        <f>IF(INDEX('Disrupt-DIH'!$B$8:$B$22,MATCH($B519,'Disrupt-DIH'!$A$8:$A$22,0))="","",IF(INDEX('Disrupt-DIH'!D$8:D$22,MATCH($B519,'Disrupt-DIH'!$A$8:$A$22,0))="N/A","No","Yes"))</f>
        <v/>
      </c>
      <c r="F519" s="64" t="str">
        <f>IF(INDEX('Disrupt-DIH'!$B$8:$B$22,MATCH($B519,'Disrupt-DIH'!$A$8:$A$22,0))="","",IF(INDEX('Disrupt-DIH'!E$8:E$22,MATCH($B519,'Disrupt-DIH'!$A$8:$A$22,0))="N/A","No","Yes"))</f>
        <v/>
      </c>
      <c r="G519" s="64" t="str">
        <f>IF(INDEX('Disrupt-DIH'!$B$8:$B$22,MATCH($B519,'Disrupt-DIH'!$A$8:$A$22,0))="","",IF(INDEX('Disrupt-DIH'!F$8:F$22,MATCH($B519,'Disrupt-DIH'!$A$8:$A$22,0))="N/A","No","Yes"))</f>
        <v/>
      </c>
      <c r="H519" s="64" t="str">
        <f t="shared" si="21"/>
        <v/>
      </c>
      <c r="I519" s="50">
        <v>12</v>
      </c>
      <c r="J519" s="52" t="str">
        <f>IF(INDEX('Detail-SR'!$B$8:$B$27,MATCH(I519,'Detail-SR'!$A$8:$A$27,0))="","",IF(INDEX('Detail-SR'!$E$8:$E$27,MATCH(I519,'Detail-SR'!$A$8:$A$27,0))=H519,INDEX('Detail-SR'!$B$8:$B$27,MATCH(I519,'Detail-SR'!$A$8:$A$27,0)),""))</f>
        <v/>
      </c>
      <c r="K519" s="33"/>
      <c r="L519" s="50">
        <f t="shared" si="22"/>
        <v>0</v>
      </c>
      <c r="M519" s="50" t="str">
        <f t="shared" si="23"/>
        <v>D9b</v>
      </c>
    </row>
    <row r="520" spans="1:13" x14ac:dyDescent="0.25">
      <c r="A520" s="50">
        <v>513</v>
      </c>
      <c r="B520" s="50" t="s">
        <v>232</v>
      </c>
      <c r="C520" s="52" t="str">
        <f>IF(H520="","",IF(INDEX('Disrupt-DIH'!$B$8:$B$22,MATCH(B520,'Disrupt-DIH'!$A$8:$A$22,0))="","",INDEX('Disrupt-DIH'!$B$8:$B$22,MATCH(B520,'Disrupt-DIH'!$A$8:$A$22,0))))</f>
        <v/>
      </c>
      <c r="D520" s="64" t="s">
        <v>49</v>
      </c>
      <c r="E520" s="64" t="str">
        <f>IF(INDEX('Disrupt-DIH'!$B$8:$B$22,MATCH($B520,'Disrupt-DIH'!$A$8:$A$22,0))="","",IF(INDEX('Disrupt-DIH'!D$8:D$22,MATCH($B520,'Disrupt-DIH'!$A$8:$A$22,0))="N/A","No","Yes"))</f>
        <v/>
      </c>
      <c r="F520" s="64" t="str">
        <f>IF(INDEX('Disrupt-DIH'!$B$8:$B$22,MATCH($B520,'Disrupt-DIH'!$A$8:$A$22,0))="","",IF(INDEX('Disrupt-DIH'!E$8:E$22,MATCH($B520,'Disrupt-DIH'!$A$8:$A$22,0))="N/A","No","Yes"))</f>
        <v/>
      </c>
      <c r="G520" s="64" t="str">
        <f>IF(INDEX('Disrupt-DIH'!$B$8:$B$22,MATCH($B520,'Disrupt-DIH'!$A$8:$A$22,0))="","",IF(INDEX('Disrupt-DIH'!F$8:F$22,MATCH($B520,'Disrupt-DIH'!$A$8:$A$22,0))="N/A","No","Yes"))</f>
        <v/>
      </c>
      <c r="H520" s="64" t="str">
        <f t="shared" si="21"/>
        <v/>
      </c>
      <c r="I520" s="50">
        <v>13</v>
      </c>
      <c r="J520" s="52" t="str">
        <f>IF(INDEX('Detail-SR'!$B$8:$B$27,MATCH(I520,'Detail-SR'!$A$8:$A$27,0))="","",IF(INDEX('Detail-SR'!$E$8:$E$27,MATCH(I520,'Detail-SR'!$A$8:$A$27,0))=H520,INDEX('Detail-SR'!$B$8:$B$27,MATCH(I520,'Detail-SR'!$A$8:$A$27,0)),""))</f>
        <v/>
      </c>
      <c r="K520" s="33"/>
      <c r="L520" s="50">
        <f t="shared" si="22"/>
        <v>0</v>
      </c>
      <c r="M520" s="50" t="str">
        <f t="shared" si="23"/>
        <v>D9b</v>
      </c>
    </row>
    <row r="521" spans="1:13" x14ac:dyDescent="0.25">
      <c r="A521" s="50">
        <v>514</v>
      </c>
      <c r="B521" s="50" t="s">
        <v>232</v>
      </c>
      <c r="C521" s="52" t="str">
        <f>IF(H521="","",IF(INDEX('Disrupt-DIH'!$B$8:$B$22,MATCH(B521,'Disrupt-DIH'!$A$8:$A$22,0))="","",INDEX('Disrupt-DIH'!$B$8:$B$22,MATCH(B521,'Disrupt-DIH'!$A$8:$A$22,0))))</f>
        <v/>
      </c>
      <c r="D521" s="64" t="s">
        <v>49</v>
      </c>
      <c r="E521" s="64" t="str">
        <f>IF(INDEX('Disrupt-DIH'!$B$8:$B$22,MATCH($B521,'Disrupt-DIH'!$A$8:$A$22,0))="","",IF(INDEX('Disrupt-DIH'!D$8:D$22,MATCH($B521,'Disrupt-DIH'!$A$8:$A$22,0))="N/A","No","Yes"))</f>
        <v/>
      </c>
      <c r="F521" s="64" t="str">
        <f>IF(INDEX('Disrupt-DIH'!$B$8:$B$22,MATCH($B521,'Disrupt-DIH'!$A$8:$A$22,0))="","",IF(INDEX('Disrupt-DIH'!E$8:E$22,MATCH($B521,'Disrupt-DIH'!$A$8:$A$22,0))="N/A","No","Yes"))</f>
        <v/>
      </c>
      <c r="G521" s="64" t="str">
        <f>IF(INDEX('Disrupt-DIH'!$B$8:$B$22,MATCH($B521,'Disrupt-DIH'!$A$8:$A$22,0))="","",IF(INDEX('Disrupt-DIH'!F$8:F$22,MATCH($B521,'Disrupt-DIH'!$A$8:$A$22,0))="N/A","No","Yes"))</f>
        <v/>
      </c>
      <c r="H521" s="64" t="str">
        <f t="shared" ref="H521:H584" si="24">IF(AND(D521="Electricity",E521="Yes"),"Electricity",IF(AND(D521="Natural Gas",F521="Yes"),"Natural Gas",IF(AND(D521="Water",G521="Yes"),"Water","")))</f>
        <v/>
      </c>
      <c r="I521" s="50">
        <v>14</v>
      </c>
      <c r="J521" s="52" t="str">
        <f>IF(INDEX('Detail-SR'!$B$8:$B$27,MATCH(I521,'Detail-SR'!$A$8:$A$27,0))="","",IF(INDEX('Detail-SR'!$E$8:$E$27,MATCH(I521,'Detail-SR'!$A$8:$A$27,0))=H521,INDEX('Detail-SR'!$B$8:$B$27,MATCH(I521,'Detail-SR'!$A$8:$A$27,0)),""))</f>
        <v/>
      </c>
      <c r="K521" s="33"/>
      <c r="L521" s="50">
        <f t="shared" ref="L521:L584" si="25">IF(J521="",0,IF(K521="Yes",0,0.8))</f>
        <v>0</v>
      </c>
      <c r="M521" s="50" t="str">
        <f t="shared" ref="M521:M584" si="26">B521&amp;(IF(D521="Electricity","a",IF(D521="Natural Gas","b","c")))</f>
        <v>D9b</v>
      </c>
    </row>
    <row r="522" spans="1:13" x14ac:dyDescent="0.25">
      <c r="A522" s="50">
        <v>515</v>
      </c>
      <c r="B522" s="50" t="s">
        <v>232</v>
      </c>
      <c r="C522" s="52" t="str">
        <f>IF(H522="","",IF(INDEX('Disrupt-DIH'!$B$8:$B$22,MATCH(B522,'Disrupt-DIH'!$A$8:$A$22,0))="","",INDEX('Disrupt-DIH'!$B$8:$B$22,MATCH(B522,'Disrupt-DIH'!$A$8:$A$22,0))))</f>
        <v/>
      </c>
      <c r="D522" s="64" t="s">
        <v>49</v>
      </c>
      <c r="E522" s="64" t="str">
        <f>IF(INDEX('Disrupt-DIH'!$B$8:$B$22,MATCH($B522,'Disrupt-DIH'!$A$8:$A$22,0))="","",IF(INDEX('Disrupt-DIH'!D$8:D$22,MATCH($B522,'Disrupt-DIH'!$A$8:$A$22,0))="N/A","No","Yes"))</f>
        <v/>
      </c>
      <c r="F522" s="64" t="str">
        <f>IF(INDEX('Disrupt-DIH'!$B$8:$B$22,MATCH($B522,'Disrupt-DIH'!$A$8:$A$22,0))="","",IF(INDEX('Disrupt-DIH'!E$8:E$22,MATCH($B522,'Disrupt-DIH'!$A$8:$A$22,0))="N/A","No","Yes"))</f>
        <v/>
      </c>
      <c r="G522" s="64" t="str">
        <f>IF(INDEX('Disrupt-DIH'!$B$8:$B$22,MATCH($B522,'Disrupt-DIH'!$A$8:$A$22,0))="","",IF(INDEX('Disrupt-DIH'!F$8:F$22,MATCH($B522,'Disrupt-DIH'!$A$8:$A$22,0))="N/A","No","Yes"))</f>
        <v/>
      </c>
      <c r="H522" s="64" t="str">
        <f t="shared" si="24"/>
        <v/>
      </c>
      <c r="I522" s="50">
        <v>15</v>
      </c>
      <c r="J522" s="52" t="str">
        <f>IF(INDEX('Detail-SR'!$B$8:$B$27,MATCH(I522,'Detail-SR'!$A$8:$A$27,0))="","",IF(INDEX('Detail-SR'!$E$8:$E$27,MATCH(I522,'Detail-SR'!$A$8:$A$27,0))=H522,INDEX('Detail-SR'!$B$8:$B$27,MATCH(I522,'Detail-SR'!$A$8:$A$27,0)),""))</f>
        <v/>
      </c>
      <c r="K522" s="33"/>
      <c r="L522" s="50">
        <f t="shared" si="25"/>
        <v>0</v>
      </c>
      <c r="M522" s="50" t="str">
        <f t="shared" si="26"/>
        <v>D9b</v>
      </c>
    </row>
    <row r="523" spans="1:13" x14ac:dyDescent="0.25">
      <c r="A523" s="50">
        <v>516</v>
      </c>
      <c r="B523" s="50" t="s">
        <v>232</v>
      </c>
      <c r="C523" s="52" t="str">
        <f>IF(H523="","",IF(INDEX('Disrupt-DIH'!$B$8:$B$22,MATCH(B523,'Disrupt-DIH'!$A$8:$A$22,0))="","",INDEX('Disrupt-DIH'!$B$8:$B$22,MATCH(B523,'Disrupt-DIH'!$A$8:$A$22,0))))</f>
        <v/>
      </c>
      <c r="D523" s="64" t="s">
        <v>49</v>
      </c>
      <c r="E523" s="64" t="str">
        <f>IF(INDEX('Disrupt-DIH'!$B$8:$B$22,MATCH($B523,'Disrupt-DIH'!$A$8:$A$22,0))="","",IF(INDEX('Disrupt-DIH'!D$8:D$22,MATCH($B523,'Disrupt-DIH'!$A$8:$A$22,0))="N/A","No","Yes"))</f>
        <v/>
      </c>
      <c r="F523" s="64" t="str">
        <f>IF(INDEX('Disrupt-DIH'!$B$8:$B$22,MATCH($B523,'Disrupt-DIH'!$A$8:$A$22,0))="","",IF(INDEX('Disrupt-DIH'!E$8:E$22,MATCH($B523,'Disrupt-DIH'!$A$8:$A$22,0))="N/A","No","Yes"))</f>
        <v/>
      </c>
      <c r="G523" s="64" t="str">
        <f>IF(INDEX('Disrupt-DIH'!$B$8:$B$22,MATCH($B523,'Disrupt-DIH'!$A$8:$A$22,0))="","",IF(INDEX('Disrupt-DIH'!F$8:F$22,MATCH($B523,'Disrupt-DIH'!$A$8:$A$22,0))="N/A","No","Yes"))</f>
        <v/>
      </c>
      <c r="H523" s="64" t="str">
        <f t="shared" si="24"/>
        <v/>
      </c>
      <c r="I523" s="50">
        <v>16</v>
      </c>
      <c r="J523" s="52" t="str">
        <f>IF(INDEX('Detail-SR'!$B$8:$B$27,MATCH(I523,'Detail-SR'!$A$8:$A$27,0))="","",IF(INDEX('Detail-SR'!$E$8:$E$27,MATCH(I523,'Detail-SR'!$A$8:$A$27,0))=H523,INDEX('Detail-SR'!$B$8:$B$27,MATCH(I523,'Detail-SR'!$A$8:$A$27,0)),""))</f>
        <v/>
      </c>
      <c r="K523" s="33"/>
      <c r="L523" s="50">
        <f t="shared" si="25"/>
        <v>0</v>
      </c>
      <c r="M523" s="50" t="str">
        <f t="shared" si="26"/>
        <v>D9b</v>
      </c>
    </row>
    <row r="524" spans="1:13" x14ac:dyDescent="0.25">
      <c r="A524" s="50">
        <v>517</v>
      </c>
      <c r="B524" s="50" t="s">
        <v>232</v>
      </c>
      <c r="C524" s="52" t="str">
        <f>IF(H524="","",IF(INDEX('Disrupt-DIH'!$B$8:$B$22,MATCH(B524,'Disrupt-DIH'!$A$8:$A$22,0))="","",INDEX('Disrupt-DIH'!$B$8:$B$22,MATCH(B524,'Disrupt-DIH'!$A$8:$A$22,0))))</f>
        <v/>
      </c>
      <c r="D524" s="64" t="s">
        <v>49</v>
      </c>
      <c r="E524" s="64" t="str">
        <f>IF(INDEX('Disrupt-DIH'!$B$8:$B$22,MATCH($B524,'Disrupt-DIH'!$A$8:$A$22,0))="","",IF(INDEX('Disrupt-DIH'!D$8:D$22,MATCH($B524,'Disrupt-DIH'!$A$8:$A$22,0))="N/A","No","Yes"))</f>
        <v/>
      </c>
      <c r="F524" s="64" t="str">
        <f>IF(INDEX('Disrupt-DIH'!$B$8:$B$22,MATCH($B524,'Disrupt-DIH'!$A$8:$A$22,0))="","",IF(INDEX('Disrupt-DIH'!E$8:E$22,MATCH($B524,'Disrupt-DIH'!$A$8:$A$22,0))="N/A","No","Yes"))</f>
        <v/>
      </c>
      <c r="G524" s="64" t="str">
        <f>IF(INDEX('Disrupt-DIH'!$B$8:$B$22,MATCH($B524,'Disrupt-DIH'!$A$8:$A$22,0))="","",IF(INDEX('Disrupt-DIH'!F$8:F$22,MATCH($B524,'Disrupt-DIH'!$A$8:$A$22,0))="N/A","No","Yes"))</f>
        <v/>
      </c>
      <c r="H524" s="64" t="str">
        <f t="shared" si="24"/>
        <v/>
      </c>
      <c r="I524" s="50">
        <v>17</v>
      </c>
      <c r="J524" s="52" t="str">
        <f>IF(INDEX('Detail-SR'!$B$8:$B$27,MATCH(I524,'Detail-SR'!$A$8:$A$27,0))="","",IF(INDEX('Detail-SR'!$E$8:$E$27,MATCH(I524,'Detail-SR'!$A$8:$A$27,0))=H524,INDEX('Detail-SR'!$B$8:$B$27,MATCH(I524,'Detail-SR'!$A$8:$A$27,0)),""))</f>
        <v/>
      </c>
      <c r="K524" s="33"/>
      <c r="L524" s="50">
        <f t="shared" si="25"/>
        <v>0</v>
      </c>
      <c r="M524" s="50" t="str">
        <f t="shared" si="26"/>
        <v>D9b</v>
      </c>
    </row>
    <row r="525" spans="1:13" x14ac:dyDescent="0.25">
      <c r="A525" s="50">
        <v>518</v>
      </c>
      <c r="B525" s="50" t="s">
        <v>232</v>
      </c>
      <c r="C525" s="52" t="str">
        <f>IF(H525="","",IF(INDEX('Disrupt-DIH'!$B$8:$B$22,MATCH(B525,'Disrupt-DIH'!$A$8:$A$22,0))="","",INDEX('Disrupt-DIH'!$B$8:$B$22,MATCH(B525,'Disrupt-DIH'!$A$8:$A$22,0))))</f>
        <v/>
      </c>
      <c r="D525" s="64" t="s">
        <v>49</v>
      </c>
      <c r="E525" s="64" t="str">
        <f>IF(INDEX('Disrupt-DIH'!$B$8:$B$22,MATCH($B525,'Disrupt-DIH'!$A$8:$A$22,0))="","",IF(INDEX('Disrupt-DIH'!D$8:D$22,MATCH($B525,'Disrupt-DIH'!$A$8:$A$22,0))="N/A","No","Yes"))</f>
        <v/>
      </c>
      <c r="F525" s="64" t="str">
        <f>IF(INDEX('Disrupt-DIH'!$B$8:$B$22,MATCH($B525,'Disrupt-DIH'!$A$8:$A$22,0))="","",IF(INDEX('Disrupt-DIH'!E$8:E$22,MATCH($B525,'Disrupt-DIH'!$A$8:$A$22,0))="N/A","No","Yes"))</f>
        <v/>
      </c>
      <c r="G525" s="64" t="str">
        <f>IF(INDEX('Disrupt-DIH'!$B$8:$B$22,MATCH($B525,'Disrupt-DIH'!$A$8:$A$22,0))="","",IF(INDEX('Disrupt-DIH'!F$8:F$22,MATCH($B525,'Disrupt-DIH'!$A$8:$A$22,0))="N/A","No","Yes"))</f>
        <v/>
      </c>
      <c r="H525" s="64" t="str">
        <f t="shared" si="24"/>
        <v/>
      </c>
      <c r="I525" s="50">
        <v>18</v>
      </c>
      <c r="J525" s="52" t="str">
        <f>IF(INDEX('Detail-SR'!$B$8:$B$27,MATCH(I525,'Detail-SR'!$A$8:$A$27,0))="","",IF(INDEX('Detail-SR'!$E$8:$E$27,MATCH(I525,'Detail-SR'!$A$8:$A$27,0))=H525,INDEX('Detail-SR'!$B$8:$B$27,MATCH(I525,'Detail-SR'!$A$8:$A$27,0)),""))</f>
        <v/>
      </c>
      <c r="K525" s="33"/>
      <c r="L525" s="50">
        <f t="shared" si="25"/>
        <v>0</v>
      </c>
      <c r="M525" s="50" t="str">
        <f t="shared" si="26"/>
        <v>D9b</v>
      </c>
    </row>
    <row r="526" spans="1:13" x14ac:dyDescent="0.25">
      <c r="A526" s="50">
        <v>519</v>
      </c>
      <c r="B526" s="50" t="s">
        <v>232</v>
      </c>
      <c r="C526" s="52" t="str">
        <f>IF(H526="","",IF(INDEX('Disrupt-DIH'!$B$8:$B$22,MATCH(B526,'Disrupt-DIH'!$A$8:$A$22,0))="","",INDEX('Disrupt-DIH'!$B$8:$B$22,MATCH(B526,'Disrupt-DIH'!$A$8:$A$22,0))))</f>
        <v/>
      </c>
      <c r="D526" s="64" t="s">
        <v>49</v>
      </c>
      <c r="E526" s="64" t="str">
        <f>IF(INDEX('Disrupt-DIH'!$B$8:$B$22,MATCH($B526,'Disrupt-DIH'!$A$8:$A$22,0))="","",IF(INDEX('Disrupt-DIH'!D$8:D$22,MATCH($B526,'Disrupt-DIH'!$A$8:$A$22,0))="N/A","No","Yes"))</f>
        <v/>
      </c>
      <c r="F526" s="64" t="str">
        <f>IF(INDEX('Disrupt-DIH'!$B$8:$B$22,MATCH($B526,'Disrupt-DIH'!$A$8:$A$22,0))="","",IF(INDEX('Disrupt-DIH'!E$8:E$22,MATCH($B526,'Disrupt-DIH'!$A$8:$A$22,0))="N/A","No","Yes"))</f>
        <v/>
      </c>
      <c r="G526" s="64" t="str">
        <f>IF(INDEX('Disrupt-DIH'!$B$8:$B$22,MATCH($B526,'Disrupt-DIH'!$A$8:$A$22,0))="","",IF(INDEX('Disrupt-DIH'!F$8:F$22,MATCH($B526,'Disrupt-DIH'!$A$8:$A$22,0))="N/A","No","Yes"))</f>
        <v/>
      </c>
      <c r="H526" s="64" t="str">
        <f t="shared" si="24"/>
        <v/>
      </c>
      <c r="I526" s="50">
        <v>19</v>
      </c>
      <c r="J526" s="52" t="str">
        <f>IF(INDEX('Detail-SR'!$B$8:$B$27,MATCH(I526,'Detail-SR'!$A$8:$A$27,0))="","",IF(INDEX('Detail-SR'!$E$8:$E$27,MATCH(I526,'Detail-SR'!$A$8:$A$27,0))=H526,INDEX('Detail-SR'!$B$8:$B$27,MATCH(I526,'Detail-SR'!$A$8:$A$27,0)),""))</f>
        <v/>
      </c>
      <c r="K526" s="33"/>
      <c r="L526" s="50">
        <f t="shared" si="25"/>
        <v>0</v>
      </c>
      <c r="M526" s="50" t="str">
        <f t="shared" si="26"/>
        <v>D9b</v>
      </c>
    </row>
    <row r="527" spans="1:13" x14ac:dyDescent="0.25">
      <c r="A527" s="50">
        <v>520</v>
      </c>
      <c r="B527" s="50" t="s">
        <v>232</v>
      </c>
      <c r="C527" s="52" t="str">
        <f>IF(H527="","",IF(INDEX('Disrupt-DIH'!$B$8:$B$22,MATCH(B527,'Disrupt-DIH'!$A$8:$A$22,0))="","",INDEX('Disrupt-DIH'!$B$8:$B$22,MATCH(B527,'Disrupt-DIH'!$A$8:$A$22,0))))</f>
        <v/>
      </c>
      <c r="D527" s="64" t="s">
        <v>49</v>
      </c>
      <c r="E527" s="64" t="str">
        <f>IF(INDEX('Disrupt-DIH'!$B$8:$B$22,MATCH($B527,'Disrupt-DIH'!$A$8:$A$22,0))="","",IF(INDEX('Disrupt-DIH'!D$8:D$22,MATCH($B527,'Disrupt-DIH'!$A$8:$A$22,0))="N/A","No","Yes"))</f>
        <v/>
      </c>
      <c r="F527" s="64" t="str">
        <f>IF(INDEX('Disrupt-DIH'!$B$8:$B$22,MATCH($B527,'Disrupt-DIH'!$A$8:$A$22,0))="","",IF(INDEX('Disrupt-DIH'!E$8:E$22,MATCH($B527,'Disrupt-DIH'!$A$8:$A$22,0))="N/A","No","Yes"))</f>
        <v/>
      </c>
      <c r="G527" s="64" t="str">
        <f>IF(INDEX('Disrupt-DIH'!$B$8:$B$22,MATCH($B527,'Disrupt-DIH'!$A$8:$A$22,0))="","",IF(INDEX('Disrupt-DIH'!F$8:F$22,MATCH($B527,'Disrupt-DIH'!$A$8:$A$22,0))="N/A","No","Yes"))</f>
        <v/>
      </c>
      <c r="H527" s="64" t="str">
        <f t="shared" si="24"/>
        <v/>
      </c>
      <c r="I527" s="50">
        <v>20</v>
      </c>
      <c r="J527" s="52" t="str">
        <f>IF(INDEX('Detail-SR'!$B$8:$B$27,MATCH(I527,'Detail-SR'!$A$8:$A$27,0))="","",IF(INDEX('Detail-SR'!$E$8:$E$27,MATCH(I527,'Detail-SR'!$A$8:$A$27,0))=H527,INDEX('Detail-SR'!$B$8:$B$27,MATCH(I527,'Detail-SR'!$A$8:$A$27,0)),""))</f>
        <v/>
      </c>
      <c r="K527" s="33"/>
      <c r="L527" s="50">
        <f t="shared" si="25"/>
        <v>0</v>
      </c>
      <c r="M527" s="50" t="str">
        <f t="shared" si="26"/>
        <v>D9b</v>
      </c>
    </row>
    <row r="528" spans="1:13" x14ac:dyDescent="0.25">
      <c r="A528" s="50">
        <v>521</v>
      </c>
      <c r="B528" s="50" t="s">
        <v>232</v>
      </c>
      <c r="C528" s="52" t="str">
        <f>IF(H528="","",IF(INDEX('Disrupt-DIH'!$B$8:$B$22,MATCH(B528,'Disrupt-DIH'!$A$8:$A$22,0))="","",INDEX('Disrupt-DIH'!$B$8:$B$22,MATCH(B528,'Disrupt-DIH'!$A$8:$A$22,0))))</f>
        <v/>
      </c>
      <c r="D528" s="64" t="s">
        <v>38</v>
      </c>
      <c r="E528" s="64" t="str">
        <f>IF(INDEX('Disrupt-DIH'!$B$8:$B$22,MATCH($B528,'Disrupt-DIH'!$A$8:$A$22,0))="","",IF(INDEX('Disrupt-DIH'!D$8:D$22,MATCH($B528,'Disrupt-DIH'!$A$8:$A$22,0))="N/A","No","Yes"))</f>
        <v/>
      </c>
      <c r="F528" s="64" t="str">
        <f>IF(INDEX('Disrupt-DIH'!$B$8:$B$22,MATCH($B528,'Disrupt-DIH'!$A$8:$A$22,0))="","",IF(INDEX('Disrupt-DIH'!E$8:E$22,MATCH($B528,'Disrupt-DIH'!$A$8:$A$22,0))="N/A","No","Yes"))</f>
        <v/>
      </c>
      <c r="G528" s="64" t="str">
        <f>IF(INDEX('Disrupt-DIH'!$B$8:$B$22,MATCH($B528,'Disrupt-DIH'!$A$8:$A$22,0))="","",IF(INDEX('Disrupt-DIH'!F$8:F$22,MATCH($B528,'Disrupt-DIH'!$A$8:$A$22,0))="N/A","No","Yes"))</f>
        <v/>
      </c>
      <c r="H528" s="64" t="str">
        <f t="shared" si="24"/>
        <v/>
      </c>
      <c r="I528" s="50">
        <v>1</v>
      </c>
      <c r="J528" s="52" t="str">
        <f>IF(INDEX('Detail-SR'!$B$8:$B$27,MATCH(I528,'Detail-SR'!$A$8:$A$27,0))="","",IF(INDEX('Detail-SR'!$E$8:$E$27,MATCH(I528,'Detail-SR'!$A$8:$A$27,0))=H528,INDEX('Detail-SR'!$B$8:$B$27,MATCH(I528,'Detail-SR'!$A$8:$A$27,0)),""))</f>
        <v/>
      </c>
      <c r="K528" s="33"/>
      <c r="L528" s="50">
        <f t="shared" si="25"/>
        <v>0</v>
      </c>
      <c r="M528" s="50" t="str">
        <f t="shared" si="26"/>
        <v>D9c</v>
      </c>
    </row>
    <row r="529" spans="1:13" x14ac:dyDescent="0.25">
      <c r="A529" s="50">
        <v>522</v>
      </c>
      <c r="B529" s="50" t="s">
        <v>232</v>
      </c>
      <c r="C529" s="52" t="str">
        <f>IF(H529="","",IF(INDEX('Disrupt-DIH'!$B$8:$B$22,MATCH(B529,'Disrupt-DIH'!$A$8:$A$22,0))="","",INDEX('Disrupt-DIH'!$B$8:$B$22,MATCH(B529,'Disrupt-DIH'!$A$8:$A$22,0))))</f>
        <v/>
      </c>
      <c r="D529" s="64" t="s">
        <v>38</v>
      </c>
      <c r="E529" s="64" t="str">
        <f>IF(INDEX('Disrupt-DIH'!$B$8:$B$22,MATCH($B529,'Disrupt-DIH'!$A$8:$A$22,0))="","",IF(INDEX('Disrupt-DIH'!D$8:D$22,MATCH($B529,'Disrupt-DIH'!$A$8:$A$22,0))="N/A","No","Yes"))</f>
        <v/>
      </c>
      <c r="F529" s="64" t="str">
        <f>IF(INDEX('Disrupt-DIH'!$B$8:$B$22,MATCH($B529,'Disrupt-DIH'!$A$8:$A$22,0))="","",IF(INDEX('Disrupt-DIH'!E$8:E$22,MATCH($B529,'Disrupt-DIH'!$A$8:$A$22,0))="N/A","No","Yes"))</f>
        <v/>
      </c>
      <c r="G529" s="64" t="str">
        <f>IF(INDEX('Disrupt-DIH'!$B$8:$B$22,MATCH($B529,'Disrupt-DIH'!$A$8:$A$22,0))="","",IF(INDEX('Disrupt-DIH'!F$8:F$22,MATCH($B529,'Disrupt-DIH'!$A$8:$A$22,0))="N/A","No","Yes"))</f>
        <v/>
      </c>
      <c r="H529" s="64" t="str">
        <f t="shared" si="24"/>
        <v/>
      </c>
      <c r="I529" s="50">
        <v>2</v>
      </c>
      <c r="J529" s="52" t="str">
        <f>IF(INDEX('Detail-SR'!$B$8:$B$27,MATCH(I529,'Detail-SR'!$A$8:$A$27,0))="","",IF(INDEX('Detail-SR'!$E$8:$E$27,MATCH(I529,'Detail-SR'!$A$8:$A$27,0))=H529,INDEX('Detail-SR'!$B$8:$B$27,MATCH(I529,'Detail-SR'!$A$8:$A$27,0)),""))</f>
        <v/>
      </c>
      <c r="K529" s="33"/>
      <c r="L529" s="50">
        <f t="shared" si="25"/>
        <v>0</v>
      </c>
      <c r="M529" s="50" t="str">
        <f t="shared" si="26"/>
        <v>D9c</v>
      </c>
    </row>
    <row r="530" spans="1:13" x14ac:dyDescent="0.25">
      <c r="A530" s="50">
        <v>523</v>
      </c>
      <c r="B530" s="50" t="s">
        <v>232</v>
      </c>
      <c r="C530" s="52" t="str">
        <f>IF(H530="","",IF(INDEX('Disrupt-DIH'!$B$8:$B$22,MATCH(B530,'Disrupt-DIH'!$A$8:$A$22,0))="","",INDEX('Disrupt-DIH'!$B$8:$B$22,MATCH(B530,'Disrupt-DIH'!$A$8:$A$22,0))))</f>
        <v/>
      </c>
      <c r="D530" s="64" t="s">
        <v>38</v>
      </c>
      <c r="E530" s="64" t="str">
        <f>IF(INDEX('Disrupt-DIH'!$B$8:$B$22,MATCH($B530,'Disrupt-DIH'!$A$8:$A$22,0))="","",IF(INDEX('Disrupt-DIH'!D$8:D$22,MATCH($B530,'Disrupt-DIH'!$A$8:$A$22,0))="N/A","No","Yes"))</f>
        <v/>
      </c>
      <c r="F530" s="64" t="str">
        <f>IF(INDEX('Disrupt-DIH'!$B$8:$B$22,MATCH($B530,'Disrupt-DIH'!$A$8:$A$22,0))="","",IF(INDEX('Disrupt-DIH'!E$8:E$22,MATCH($B530,'Disrupt-DIH'!$A$8:$A$22,0))="N/A","No","Yes"))</f>
        <v/>
      </c>
      <c r="G530" s="64" t="str">
        <f>IF(INDEX('Disrupt-DIH'!$B$8:$B$22,MATCH($B530,'Disrupt-DIH'!$A$8:$A$22,0))="","",IF(INDEX('Disrupt-DIH'!F$8:F$22,MATCH($B530,'Disrupt-DIH'!$A$8:$A$22,0))="N/A","No","Yes"))</f>
        <v/>
      </c>
      <c r="H530" s="64" t="str">
        <f t="shared" si="24"/>
        <v/>
      </c>
      <c r="I530" s="50">
        <v>3</v>
      </c>
      <c r="J530" s="52" t="str">
        <f>IF(INDEX('Detail-SR'!$B$8:$B$27,MATCH(I530,'Detail-SR'!$A$8:$A$27,0))="","",IF(INDEX('Detail-SR'!$E$8:$E$27,MATCH(I530,'Detail-SR'!$A$8:$A$27,0))=H530,INDEX('Detail-SR'!$B$8:$B$27,MATCH(I530,'Detail-SR'!$A$8:$A$27,0)),""))</f>
        <v/>
      </c>
      <c r="K530" s="33"/>
      <c r="L530" s="50">
        <f t="shared" si="25"/>
        <v>0</v>
      </c>
      <c r="M530" s="50" t="str">
        <f t="shared" si="26"/>
        <v>D9c</v>
      </c>
    </row>
    <row r="531" spans="1:13" x14ac:dyDescent="0.25">
      <c r="A531" s="50">
        <v>524</v>
      </c>
      <c r="B531" s="50" t="s">
        <v>232</v>
      </c>
      <c r="C531" s="52" t="str">
        <f>IF(H531="","",IF(INDEX('Disrupt-DIH'!$B$8:$B$22,MATCH(B531,'Disrupt-DIH'!$A$8:$A$22,0))="","",INDEX('Disrupt-DIH'!$B$8:$B$22,MATCH(B531,'Disrupt-DIH'!$A$8:$A$22,0))))</f>
        <v/>
      </c>
      <c r="D531" s="64" t="s">
        <v>38</v>
      </c>
      <c r="E531" s="64" t="str">
        <f>IF(INDEX('Disrupt-DIH'!$B$8:$B$22,MATCH($B531,'Disrupt-DIH'!$A$8:$A$22,0))="","",IF(INDEX('Disrupt-DIH'!D$8:D$22,MATCH($B531,'Disrupt-DIH'!$A$8:$A$22,0))="N/A","No","Yes"))</f>
        <v/>
      </c>
      <c r="F531" s="64" t="str">
        <f>IF(INDEX('Disrupt-DIH'!$B$8:$B$22,MATCH($B531,'Disrupt-DIH'!$A$8:$A$22,0))="","",IF(INDEX('Disrupt-DIH'!E$8:E$22,MATCH($B531,'Disrupt-DIH'!$A$8:$A$22,0))="N/A","No","Yes"))</f>
        <v/>
      </c>
      <c r="G531" s="64" t="str">
        <f>IF(INDEX('Disrupt-DIH'!$B$8:$B$22,MATCH($B531,'Disrupt-DIH'!$A$8:$A$22,0))="","",IF(INDEX('Disrupt-DIH'!F$8:F$22,MATCH($B531,'Disrupt-DIH'!$A$8:$A$22,0))="N/A","No","Yes"))</f>
        <v/>
      </c>
      <c r="H531" s="64" t="str">
        <f t="shared" si="24"/>
        <v/>
      </c>
      <c r="I531" s="50">
        <v>4</v>
      </c>
      <c r="J531" s="52" t="str">
        <f>IF(INDEX('Detail-SR'!$B$8:$B$27,MATCH(I531,'Detail-SR'!$A$8:$A$27,0))="","",IF(INDEX('Detail-SR'!$E$8:$E$27,MATCH(I531,'Detail-SR'!$A$8:$A$27,0))=H531,INDEX('Detail-SR'!$B$8:$B$27,MATCH(I531,'Detail-SR'!$A$8:$A$27,0)),""))</f>
        <v/>
      </c>
      <c r="K531" s="33"/>
      <c r="L531" s="50">
        <f t="shared" si="25"/>
        <v>0</v>
      </c>
      <c r="M531" s="50" t="str">
        <f t="shared" si="26"/>
        <v>D9c</v>
      </c>
    </row>
    <row r="532" spans="1:13" x14ac:dyDescent="0.25">
      <c r="A532" s="50">
        <v>525</v>
      </c>
      <c r="B532" s="50" t="s">
        <v>232</v>
      </c>
      <c r="C532" s="52" t="str">
        <f>IF(H532="","",IF(INDEX('Disrupt-DIH'!$B$8:$B$22,MATCH(B532,'Disrupt-DIH'!$A$8:$A$22,0))="","",INDEX('Disrupt-DIH'!$B$8:$B$22,MATCH(B532,'Disrupt-DIH'!$A$8:$A$22,0))))</f>
        <v/>
      </c>
      <c r="D532" s="64" t="s">
        <v>38</v>
      </c>
      <c r="E532" s="64" t="str">
        <f>IF(INDEX('Disrupt-DIH'!$B$8:$B$22,MATCH($B532,'Disrupt-DIH'!$A$8:$A$22,0))="","",IF(INDEX('Disrupt-DIH'!D$8:D$22,MATCH($B532,'Disrupt-DIH'!$A$8:$A$22,0))="N/A","No","Yes"))</f>
        <v/>
      </c>
      <c r="F532" s="64" t="str">
        <f>IF(INDEX('Disrupt-DIH'!$B$8:$B$22,MATCH($B532,'Disrupt-DIH'!$A$8:$A$22,0))="","",IF(INDEX('Disrupt-DIH'!E$8:E$22,MATCH($B532,'Disrupt-DIH'!$A$8:$A$22,0))="N/A","No","Yes"))</f>
        <v/>
      </c>
      <c r="G532" s="64" t="str">
        <f>IF(INDEX('Disrupt-DIH'!$B$8:$B$22,MATCH($B532,'Disrupt-DIH'!$A$8:$A$22,0))="","",IF(INDEX('Disrupt-DIH'!F$8:F$22,MATCH($B532,'Disrupt-DIH'!$A$8:$A$22,0))="N/A","No","Yes"))</f>
        <v/>
      </c>
      <c r="H532" s="64" t="str">
        <f t="shared" si="24"/>
        <v/>
      </c>
      <c r="I532" s="50">
        <v>5</v>
      </c>
      <c r="J532" s="52" t="str">
        <f>IF(INDEX('Detail-SR'!$B$8:$B$27,MATCH(I532,'Detail-SR'!$A$8:$A$27,0))="","",IF(INDEX('Detail-SR'!$E$8:$E$27,MATCH(I532,'Detail-SR'!$A$8:$A$27,0))=H532,INDEX('Detail-SR'!$B$8:$B$27,MATCH(I532,'Detail-SR'!$A$8:$A$27,0)),""))</f>
        <v/>
      </c>
      <c r="K532" s="33"/>
      <c r="L532" s="50">
        <f t="shared" si="25"/>
        <v>0</v>
      </c>
      <c r="M532" s="50" t="str">
        <f t="shared" si="26"/>
        <v>D9c</v>
      </c>
    </row>
    <row r="533" spans="1:13" x14ac:dyDescent="0.25">
      <c r="A533" s="50">
        <v>526</v>
      </c>
      <c r="B533" s="50" t="s">
        <v>232</v>
      </c>
      <c r="C533" s="52" t="str">
        <f>IF(H533="","",IF(INDEX('Disrupt-DIH'!$B$8:$B$22,MATCH(B533,'Disrupt-DIH'!$A$8:$A$22,0))="","",INDEX('Disrupt-DIH'!$B$8:$B$22,MATCH(B533,'Disrupt-DIH'!$A$8:$A$22,0))))</f>
        <v/>
      </c>
      <c r="D533" s="64" t="s">
        <v>38</v>
      </c>
      <c r="E533" s="64" t="str">
        <f>IF(INDEX('Disrupt-DIH'!$B$8:$B$22,MATCH($B533,'Disrupt-DIH'!$A$8:$A$22,0))="","",IF(INDEX('Disrupt-DIH'!D$8:D$22,MATCH($B533,'Disrupt-DIH'!$A$8:$A$22,0))="N/A","No","Yes"))</f>
        <v/>
      </c>
      <c r="F533" s="64" t="str">
        <f>IF(INDEX('Disrupt-DIH'!$B$8:$B$22,MATCH($B533,'Disrupt-DIH'!$A$8:$A$22,0))="","",IF(INDEX('Disrupt-DIH'!E$8:E$22,MATCH($B533,'Disrupt-DIH'!$A$8:$A$22,0))="N/A","No","Yes"))</f>
        <v/>
      </c>
      <c r="G533" s="64" t="str">
        <f>IF(INDEX('Disrupt-DIH'!$B$8:$B$22,MATCH($B533,'Disrupt-DIH'!$A$8:$A$22,0))="","",IF(INDEX('Disrupt-DIH'!F$8:F$22,MATCH($B533,'Disrupt-DIH'!$A$8:$A$22,0))="N/A","No","Yes"))</f>
        <v/>
      </c>
      <c r="H533" s="64" t="str">
        <f t="shared" si="24"/>
        <v/>
      </c>
      <c r="I533" s="50">
        <v>6</v>
      </c>
      <c r="J533" s="52" t="str">
        <f>IF(INDEX('Detail-SR'!$B$8:$B$27,MATCH(I533,'Detail-SR'!$A$8:$A$27,0))="","",IF(INDEX('Detail-SR'!$E$8:$E$27,MATCH(I533,'Detail-SR'!$A$8:$A$27,0))=H533,INDEX('Detail-SR'!$B$8:$B$27,MATCH(I533,'Detail-SR'!$A$8:$A$27,0)),""))</f>
        <v/>
      </c>
      <c r="K533" s="33"/>
      <c r="L533" s="50">
        <f t="shared" si="25"/>
        <v>0</v>
      </c>
      <c r="M533" s="50" t="str">
        <f t="shared" si="26"/>
        <v>D9c</v>
      </c>
    </row>
    <row r="534" spans="1:13" x14ac:dyDescent="0.25">
      <c r="A534" s="50">
        <v>527</v>
      </c>
      <c r="B534" s="50" t="s">
        <v>232</v>
      </c>
      <c r="C534" s="52" t="str">
        <f>IF(H534="","",IF(INDEX('Disrupt-DIH'!$B$8:$B$22,MATCH(B534,'Disrupt-DIH'!$A$8:$A$22,0))="","",INDEX('Disrupt-DIH'!$B$8:$B$22,MATCH(B534,'Disrupt-DIH'!$A$8:$A$22,0))))</f>
        <v/>
      </c>
      <c r="D534" s="64" t="s">
        <v>38</v>
      </c>
      <c r="E534" s="64" t="str">
        <f>IF(INDEX('Disrupt-DIH'!$B$8:$B$22,MATCH($B534,'Disrupt-DIH'!$A$8:$A$22,0))="","",IF(INDEX('Disrupt-DIH'!D$8:D$22,MATCH($B534,'Disrupt-DIH'!$A$8:$A$22,0))="N/A","No","Yes"))</f>
        <v/>
      </c>
      <c r="F534" s="64" t="str">
        <f>IF(INDEX('Disrupt-DIH'!$B$8:$B$22,MATCH($B534,'Disrupt-DIH'!$A$8:$A$22,0))="","",IF(INDEX('Disrupt-DIH'!E$8:E$22,MATCH($B534,'Disrupt-DIH'!$A$8:$A$22,0))="N/A","No","Yes"))</f>
        <v/>
      </c>
      <c r="G534" s="64" t="str">
        <f>IF(INDEX('Disrupt-DIH'!$B$8:$B$22,MATCH($B534,'Disrupt-DIH'!$A$8:$A$22,0))="","",IF(INDEX('Disrupt-DIH'!F$8:F$22,MATCH($B534,'Disrupt-DIH'!$A$8:$A$22,0))="N/A","No","Yes"))</f>
        <v/>
      </c>
      <c r="H534" s="64" t="str">
        <f t="shared" si="24"/>
        <v/>
      </c>
      <c r="I534" s="50">
        <v>7</v>
      </c>
      <c r="J534" s="52" t="str">
        <f>IF(INDEX('Detail-SR'!$B$8:$B$27,MATCH(I534,'Detail-SR'!$A$8:$A$27,0))="","",IF(INDEX('Detail-SR'!$E$8:$E$27,MATCH(I534,'Detail-SR'!$A$8:$A$27,0))=H534,INDEX('Detail-SR'!$B$8:$B$27,MATCH(I534,'Detail-SR'!$A$8:$A$27,0)),""))</f>
        <v/>
      </c>
      <c r="K534" s="33"/>
      <c r="L534" s="50">
        <f t="shared" si="25"/>
        <v>0</v>
      </c>
      <c r="M534" s="50" t="str">
        <f t="shared" si="26"/>
        <v>D9c</v>
      </c>
    </row>
    <row r="535" spans="1:13" x14ac:dyDescent="0.25">
      <c r="A535" s="50">
        <v>528</v>
      </c>
      <c r="B535" s="50" t="s">
        <v>232</v>
      </c>
      <c r="C535" s="52" t="str">
        <f>IF(H535="","",IF(INDEX('Disrupt-DIH'!$B$8:$B$22,MATCH(B535,'Disrupt-DIH'!$A$8:$A$22,0))="","",INDEX('Disrupt-DIH'!$B$8:$B$22,MATCH(B535,'Disrupt-DIH'!$A$8:$A$22,0))))</f>
        <v/>
      </c>
      <c r="D535" s="64" t="s">
        <v>38</v>
      </c>
      <c r="E535" s="64" t="str">
        <f>IF(INDEX('Disrupt-DIH'!$B$8:$B$22,MATCH($B535,'Disrupt-DIH'!$A$8:$A$22,0))="","",IF(INDEX('Disrupt-DIH'!D$8:D$22,MATCH($B535,'Disrupt-DIH'!$A$8:$A$22,0))="N/A","No","Yes"))</f>
        <v/>
      </c>
      <c r="F535" s="64" t="str">
        <f>IF(INDEX('Disrupt-DIH'!$B$8:$B$22,MATCH($B535,'Disrupt-DIH'!$A$8:$A$22,0))="","",IF(INDEX('Disrupt-DIH'!E$8:E$22,MATCH($B535,'Disrupt-DIH'!$A$8:$A$22,0))="N/A","No","Yes"))</f>
        <v/>
      </c>
      <c r="G535" s="64" t="str">
        <f>IF(INDEX('Disrupt-DIH'!$B$8:$B$22,MATCH($B535,'Disrupt-DIH'!$A$8:$A$22,0))="","",IF(INDEX('Disrupt-DIH'!F$8:F$22,MATCH($B535,'Disrupt-DIH'!$A$8:$A$22,0))="N/A","No","Yes"))</f>
        <v/>
      </c>
      <c r="H535" s="64" t="str">
        <f t="shared" si="24"/>
        <v/>
      </c>
      <c r="I535" s="50">
        <v>8</v>
      </c>
      <c r="J535" s="52" t="str">
        <f>IF(INDEX('Detail-SR'!$B$8:$B$27,MATCH(I535,'Detail-SR'!$A$8:$A$27,0))="","",IF(INDEX('Detail-SR'!$E$8:$E$27,MATCH(I535,'Detail-SR'!$A$8:$A$27,0))=H535,INDEX('Detail-SR'!$B$8:$B$27,MATCH(I535,'Detail-SR'!$A$8:$A$27,0)),""))</f>
        <v/>
      </c>
      <c r="K535" s="33"/>
      <c r="L535" s="50">
        <f t="shared" si="25"/>
        <v>0</v>
      </c>
      <c r="M535" s="50" t="str">
        <f t="shared" si="26"/>
        <v>D9c</v>
      </c>
    </row>
    <row r="536" spans="1:13" x14ac:dyDescent="0.25">
      <c r="A536" s="50">
        <v>529</v>
      </c>
      <c r="B536" s="50" t="s">
        <v>232</v>
      </c>
      <c r="C536" s="52" t="str">
        <f>IF(H536="","",IF(INDEX('Disrupt-DIH'!$B$8:$B$22,MATCH(B536,'Disrupt-DIH'!$A$8:$A$22,0))="","",INDEX('Disrupt-DIH'!$B$8:$B$22,MATCH(B536,'Disrupt-DIH'!$A$8:$A$22,0))))</f>
        <v/>
      </c>
      <c r="D536" s="64" t="s">
        <v>38</v>
      </c>
      <c r="E536" s="64" t="str">
        <f>IF(INDEX('Disrupt-DIH'!$B$8:$B$22,MATCH($B536,'Disrupt-DIH'!$A$8:$A$22,0))="","",IF(INDEX('Disrupt-DIH'!D$8:D$22,MATCH($B536,'Disrupt-DIH'!$A$8:$A$22,0))="N/A","No","Yes"))</f>
        <v/>
      </c>
      <c r="F536" s="64" t="str">
        <f>IF(INDEX('Disrupt-DIH'!$B$8:$B$22,MATCH($B536,'Disrupt-DIH'!$A$8:$A$22,0))="","",IF(INDEX('Disrupt-DIH'!E$8:E$22,MATCH($B536,'Disrupt-DIH'!$A$8:$A$22,0))="N/A","No","Yes"))</f>
        <v/>
      </c>
      <c r="G536" s="64" t="str">
        <f>IF(INDEX('Disrupt-DIH'!$B$8:$B$22,MATCH($B536,'Disrupt-DIH'!$A$8:$A$22,0))="","",IF(INDEX('Disrupt-DIH'!F$8:F$22,MATCH($B536,'Disrupt-DIH'!$A$8:$A$22,0))="N/A","No","Yes"))</f>
        <v/>
      </c>
      <c r="H536" s="64" t="str">
        <f t="shared" si="24"/>
        <v/>
      </c>
      <c r="I536" s="50">
        <v>9</v>
      </c>
      <c r="J536" s="52" t="str">
        <f>IF(INDEX('Detail-SR'!$B$8:$B$27,MATCH(I536,'Detail-SR'!$A$8:$A$27,0))="","",IF(INDEX('Detail-SR'!$E$8:$E$27,MATCH(I536,'Detail-SR'!$A$8:$A$27,0))=H536,INDEX('Detail-SR'!$B$8:$B$27,MATCH(I536,'Detail-SR'!$A$8:$A$27,0)),""))</f>
        <v/>
      </c>
      <c r="K536" s="33"/>
      <c r="L536" s="50">
        <f t="shared" si="25"/>
        <v>0</v>
      </c>
      <c r="M536" s="50" t="str">
        <f t="shared" si="26"/>
        <v>D9c</v>
      </c>
    </row>
    <row r="537" spans="1:13" x14ac:dyDescent="0.25">
      <c r="A537" s="50">
        <v>530</v>
      </c>
      <c r="B537" s="50" t="s">
        <v>232</v>
      </c>
      <c r="C537" s="52" t="str">
        <f>IF(H537="","",IF(INDEX('Disrupt-DIH'!$B$8:$B$22,MATCH(B537,'Disrupt-DIH'!$A$8:$A$22,0))="","",INDEX('Disrupt-DIH'!$B$8:$B$22,MATCH(B537,'Disrupt-DIH'!$A$8:$A$22,0))))</f>
        <v/>
      </c>
      <c r="D537" s="64" t="s">
        <v>38</v>
      </c>
      <c r="E537" s="64" t="str">
        <f>IF(INDEX('Disrupt-DIH'!$B$8:$B$22,MATCH($B537,'Disrupt-DIH'!$A$8:$A$22,0))="","",IF(INDEX('Disrupt-DIH'!D$8:D$22,MATCH($B537,'Disrupt-DIH'!$A$8:$A$22,0))="N/A","No","Yes"))</f>
        <v/>
      </c>
      <c r="F537" s="64" t="str">
        <f>IF(INDEX('Disrupt-DIH'!$B$8:$B$22,MATCH($B537,'Disrupt-DIH'!$A$8:$A$22,0))="","",IF(INDEX('Disrupt-DIH'!E$8:E$22,MATCH($B537,'Disrupt-DIH'!$A$8:$A$22,0))="N/A","No","Yes"))</f>
        <v/>
      </c>
      <c r="G537" s="64" t="str">
        <f>IF(INDEX('Disrupt-DIH'!$B$8:$B$22,MATCH($B537,'Disrupt-DIH'!$A$8:$A$22,0))="","",IF(INDEX('Disrupt-DIH'!F$8:F$22,MATCH($B537,'Disrupt-DIH'!$A$8:$A$22,0))="N/A","No","Yes"))</f>
        <v/>
      </c>
      <c r="H537" s="64" t="str">
        <f t="shared" si="24"/>
        <v/>
      </c>
      <c r="I537" s="50">
        <v>10</v>
      </c>
      <c r="J537" s="52" t="str">
        <f>IF(INDEX('Detail-SR'!$B$8:$B$27,MATCH(I537,'Detail-SR'!$A$8:$A$27,0))="","",IF(INDEX('Detail-SR'!$E$8:$E$27,MATCH(I537,'Detail-SR'!$A$8:$A$27,0))=H537,INDEX('Detail-SR'!$B$8:$B$27,MATCH(I537,'Detail-SR'!$A$8:$A$27,0)),""))</f>
        <v/>
      </c>
      <c r="K537" s="33"/>
      <c r="L537" s="50">
        <f t="shared" si="25"/>
        <v>0</v>
      </c>
      <c r="M537" s="50" t="str">
        <f t="shared" si="26"/>
        <v>D9c</v>
      </c>
    </row>
    <row r="538" spans="1:13" x14ac:dyDescent="0.25">
      <c r="A538" s="50">
        <v>531</v>
      </c>
      <c r="B538" s="50" t="s">
        <v>232</v>
      </c>
      <c r="C538" s="52" t="str">
        <f>IF(H538="","",IF(INDEX('Disrupt-DIH'!$B$8:$B$22,MATCH(B538,'Disrupt-DIH'!$A$8:$A$22,0))="","",INDEX('Disrupt-DIH'!$B$8:$B$22,MATCH(B538,'Disrupt-DIH'!$A$8:$A$22,0))))</f>
        <v/>
      </c>
      <c r="D538" s="64" t="s">
        <v>38</v>
      </c>
      <c r="E538" s="64" t="str">
        <f>IF(INDEX('Disrupt-DIH'!$B$8:$B$22,MATCH($B538,'Disrupt-DIH'!$A$8:$A$22,0))="","",IF(INDEX('Disrupt-DIH'!D$8:D$22,MATCH($B538,'Disrupt-DIH'!$A$8:$A$22,0))="N/A","No","Yes"))</f>
        <v/>
      </c>
      <c r="F538" s="64" t="str">
        <f>IF(INDEX('Disrupt-DIH'!$B$8:$B$22,MATCH($B538,'Disrupt-DIH'!$A$8:$A$22,0))="","",IF(INDEX('Disrupt-DIH'!E$8:E$22,MATCH($B538,'Disrupt-DIH'!$A$8:$A$22,0))="N/A","No","Yes"))</f>
        <v/>
      </c>
      <c r="G538" s="64" t="str">
        <f>IF(INDEX('Disrupt-DIH'!$B$8:$B$22,MATCH($B538,'Disrupt-DIH'!$A$8:$A$22,0))="","",IF(INDEX('Disrupt-DIH'!F$8:F$22,MATCH($B538,'Disrupt-DIH'!$A$8:$A$22,0))="N/A","No","Yes"))</f>
        <v/>
      </c>
      <c r="H538" s="64" t="str">
        <f t="shared" si="24"/>
        <v/>
      </c>
      <c r="I538" s="50">
        <v>11</v>
      </c>
      <c r="J538" s="52" t="str">
        <f>IF(INDEX('Detail-SR'!$B$8:$B$27,MATCH(I538,'Detail-SR'!$A$8:$A$27,0))="","",IF(INDEX('Detail-SR'!$E$8:$E$27,MATCH(I538,'Detail-SR'!$A$8:$A$27,0))=H538,INDEX('Detail-SR'!$B$8:$B$27,MATCH(I538,'Detail-SR'!$A$8:$A$27,0)),""))</f>
        <v/>
      </c>
      <c r="K538" s="33"/>
      <c r="L538" s="50">
        <f t="shared" si="25"/>
        <v>0</v>
      </c>
      <c r="M538" s="50" t="str">
        <f t="shared" si="26"/>
        <v>D9c</v>
      </c>
    </row>
    <row r="539" spans="1:13" x14ac:dyDescent="0.25">
      <c r="A539" s="50">
        <v>532</v>
      </c>
      <c r="B539" s="50" t="s">
        <v>232</v>
      </c>
      <c r="C539" s="52" t="str">
        <f>IF(H539="","",IF(INDEX('Disrupt-DIH'!$B$8:$B$22,MATCH(B539,'Disrupt-DIH'!$A$8:$A$22,0))="","",INDEX('Disrupt-DIH'!$B$8:$B$22,MATCH(B539,'Disrupt-DIH'!$A$8:$A$22,0))))</f>
        <v/>
      </c>
      <c r="D539" s="64" t="s">
        <v>38</v>
      </c>
      <c r="E539" s="64" t="str">
        <f>IF(INDEX('Disrupt-DIH'!$B$8:$B$22,MATCH($B539,'Disrupt-DIH'!$A$8:$A$22,0))="","",IF(INDEX('Disrupt-DIH'!D$8:D$22,MATCH($B539,'Disrupt-DIH'!$A$8:$A$22,0))="N/A","No","Yes"))</f>
        <v/>
      </c>
      <c r="F539" s="64" t="str">
        <f>IF(INDEX('Disrupt-DIH'!$B$8:$B$22,MATCH($B539,'Disrupt-DIH'!$A$8:$A$22,0))="","",IF(INDEX('Disrupt-DIH'!E$8:E$22,MATCH($B539,'Disrupt-DIH'!$A$8:$A$22,0))="N/A","No","Yes"))</f>
        <v/>
      </c>
      <c r="G539" s="64" t="str">
        <f>IF(INDEX('Disrupt-DIH'!$B$8:$B$22,MATCH($B539,'Disrupt-DIH'!$A$8:$A$22,0))="","",IF(INDEX('Disrupt-DIH'!F$8:F$22,MATCH($B539,'Disrupt-DIH'!$A$8:$A$22,0))="N/A","No","Yes"))</f>
        <v/>
      </c>
      <c r="H539" s="64" t="str">
        <f t="shared" si="24"/>
        <v/>
      </c>
      <c r="I539" s="50">
        <v>12</v>
      </c>
      <c r="J539" s="52" t="str">
        <f>IF(INDEX('Detail-SR'!$B$8:$B$27,MATCH(I539,'Detail-SR'!$A$8:$A$27,0))="","",IF(INDEX('Detail-SR'!$E$8:$E$27,MATCH(I539,'Detail-SR'!$A$8:$A$27,0))=H539,INDEX('Detail-SR'!$B$8:$B$27,MATCH(I539,'Detail-SR'!$A$8:$A$27,0)),""))</f>
        <v/>
      </c>
      <c r="K539" s="33"/>
      <c r="L539" s="50">
        <f t="shared" si="25"/>
        <v>0</v>
      </c>
      <c r="M539" s="50" t="str">
        <f t="shared" si="26"/>
        <v>D9c</v>
      </c>
    </row>
    <row r="540" spans="1:13" x14ac:dyDescent="0.25">
      <c r="A540" s="50">
        <v>533</v>
      </c>
      <c r="B540" s="50" t="s">
        <v>232</v>
      </c>
      <c r="C540" s="52" t="str">
        <f>IF(H540="","",IF(INDEX('Disrupt-DIH'!$B$8:$B$22,MATCH(B540,'Disrupt-DIH'!$A$8:$A$22,0))="","",INDEX('Disrupt-DIH'!$B$8:$B$22,MATCH(B540,'Disrupt-DIH'!$A$8:$A$22,0))))</f>
        <v/>
      </c>
      <c r="D540" s="64" t="s">
        <v>38</v>
      </c>
      <c r="E540" s="64" t="str">
        <f>IF(INDEX('Disrupt-DIH'!$B$8:$B$22,MATCH($B540,'Disrupt-DIH'!$A$8:$A$22,0))="","",IF(INDEX('Disrupt-DIH'!D$8:D$22,MATCH($B540,'Disrupt-DIH'!$A$8:$A$22,0))="N/A","No","Yes"))</f>
        <v/>
      </c>
      <c r="F540" s="64" t="str">
        <f>IF(INDEX('Disrupt-DIH'!$B$8:$B$22,MATCH($B540,'Disrupt-DIH'!$A$8:$A$22,0))="","",IF(INDEX('Disrupt-DIH'!E$8:E$22,MATCH($B540,'Disrupt-DIH'!$A$8:$A$22,0))="N/A","No","Yes"))</f>
        <v/>
      </c>
      <c r="G540" s="64" t="str">
        <f>IF(INDEX('Disrupt-DIH'!$B$8:$B$22,MATCH($B540,'Disrupt-DIH'!$A$8:$A$22,0))="","",IF(INDEX('Disrupt-DIH'!F$8:F$22,MATCH($B540,'Disrupt-DIH'!$A$8:$A$22,0))="N/A","No","Yes"))</f>
        <v/>
      </c>
      <c r="H540" s="64" t="str">
        <f t="shared" si="24"/>
        <v/>
      </c>
      <c r="I540" s="50">
        <v>13</v>
      </c>
      <c r="J540" s="52" t="str">
        <f>IF(INDEX('Detail-SR'!$B$8:$B$27,MATCH(I540,'Detail-SR'!$A$8:$A$27,0))="","",IF(INDEX('Detail-SR'!$E$8:$E$27,MATCH(I540,'Detail-SR'!$A$8:$A$27,0))=H540,INDEX('Detail-SR'!$B$8:$B$27,MATCH(I540,'Detail-SR'!$A$8:$A$27,0)),""))</f>
        <v/>
      </c>
      <c r="K540" s="33"/>
      <c r="L540" s="50">
        <f t="shared" si="25"/>
        <v>0</v>
      </c>
      <c r="M540" s="50" t="str">
        <f t="shared" si="26"/>
        <v>D9c</v>
      </c>
    </row>
    <row r="541" spans="1:13" x14ac:dyDescent="0.25">
      <c r="A541" s="50">
        <v>534</v>
      </c>
      <c r="B541" s="50" t="s">
        <v>232</v>
      </c>
      <c r="C541" s="52" t="str">
        <f>IF(H541="","",IF(INDEX('Disrupt-DIH'!$B$8:$B$22,MATCH(B541,'Disrupt-DIH'!$A$8:$A$22,0))="","",INDEX('Disrupt-DIH'!$B$8:$B$22,MATCH(B541,'Disrupt-DIH'!$A$8:$A$22,0))))</f>
        <v/>
      </c>
      <c r="D541" s="64" t="s">
        <v>38</v>
      </c>
      <c r="E541" s="64" t="str">
        <f>IF(INDEX('Disrupt-DIH'!$B$8:$B$22,MATCH($B541,'Disrupt-DIH'!$A$8:$A$22,0))="","",IF(INDEX('Disrupt-DIH'!D$8:D$22,MATCH($B541,'Disrupt-DIH'!$A$8:$A$22,0))="N/A","No","Yes"))</f>
        <v/>
      </c>
      <c r="F541" s="64" t="str">
        <f>IF(INDEX('Disrupt-DIH'!$B$8:$B$22,MATCH($B541,'Disrupt-DIH'!$A$8:$A$22,0))="","",IF(INDEX('Disrupt-DIH'!E$8:E$22,MATCH($B541,'Disrupt-DIH'!$A$8:$A$22,0))="N/A","No","Yes"))</f>
        <v/>
      </c>
      <c r="G541" s="64" t="str">
        <f>IF(INDEX('Disrupt-DIH'!$B$8:$B$22,MATCH($B541,'Disrupt-DIH'!$A$8:$A$22,0))="","",IF(INDEX('Disrupt-DIH'!F$8:F$22,MATCH($B541,'Disrupt-DIH'!$A$8:$A$22,0))="N/A","No","Yes"))</f>
        <v/>
      </c>
      <c r="H541" s="64" t="str">
        <f t="shared" si="24"/>
        <v/>
      </c>
      <c r="I541" s="50">
        <v>14</v>
      </c>
      <c r="J541" s="52" t="str">
        <f>IF(INDEX('Detail-SR'!$B$8:$B$27,MATCH(I541,'Detail-SR'!$A$8:$A$27,0))="","",IF(INDEX('Detail-SR'!$E$8:$E$27,MATCH(I541,'Detail-SR'!$A$8:$A$27,0))=H541,INDEX('Detail-SR'!$B$8:$B$27,MATCH(I541,'Detail-SR'!$A$8:$A$27,0)),""))</f>
        <v/>
      </c>
      <c r="K541" s="33"/>
      <c r="L541" s="50">
        <f t="shared" si="25"/>
        <v>0</v>
      </c>
      <c r="M541" s="50" t="str">
        <f t="shared" si="26"/>
        <v>D9c</v>
      </c>
    </row>
    <row r="542" spans="1:13" x14ac:dyDescent="0.25">
      <c r="A542" s="50">
        <v>535</v>
      </c>
      <c r="B542" s="50" t="s">
        <v>232</v>
      </c>
      <c r="C542" s="52" t="str">
        <f>IF(H542="","",IF(INDEX('Disrupt-DIH'!$B$8:$B$22,MATCH(B542,'Disrupt-DIH'!$A$8:$A$22,0))="","",INDEX('Disrupt-DIH'!$B$8:$B$22,MATCH(B542,'Disrupt-DIH'!$A$8:$A$22,0))))</f>
        <v/>
      </c>
      <c r="D542" s="64" t="s">
        <v>38</v>
      </c>
      <c r="E542" s="64" t="str">
        <f>IF(INDEX('Disrupt-DIH'!$B$8:$B$22,MATCH($B542,'Disrupt-DIH'!$A$8:$A$22,0))="","",IF(INDEX('Disrupt-DIH'!D$8:D$22,MATCH($B542,'Disrupt-DIH'!$A$8:$A$22,0))="N/A","No","Yes"))</f>
        <v/>
      </c>
      <c r="F542" s="64" t="str">
        <f>IF(INDEX('Disrupt-DIH'!$B$8:$B$22,MATCH($B542,'Disrupt-DIH'!$A$8:$A$22,0))="","",IF(INDEX('Disrupt-DIH'!E$8:E$22,MATCH($B542,'Disrupt-DIH'!$A$8:$A$22,0))="N/A","No","Yes"))</f>
        <v/>
      </c>
      <c r="G542" s="64" t="str">
        <f>IF(INDEX('Disrupt-DIH'!$B$8:$B$22,MATCH($B542,'Disrupt-DIH'!$A$8:$A$22,0))="","",IF(INDEX('Disrupt-DIH'!F$8:F$22,MATCH($B542,'Disrupt-DIH'!$A$8:$A$22,0))="N/A","No","Yes"))</f>
        <v/>
      </c>
      <c r="H542" s="64" t="str">
        <f t="shared" si="24"/>
        <v/>
      </c>
      <c r="I542" s="50">
        <v>15</v>
      </c>
      <c r="J542" s="52" t="str">
        <f>IF(INDEX('Detail-SR'!$B$8:$B$27,MATCH(I542,'Detail-SR'!$A$8:$A$27,0))="","",IF(INDEX('Detail-SR'!$E$8:$E$27,MATCH(I542,'Detail-SR'!$A$8:$A$27,0))=H542,INDEX('Detail-SR'!$B$8:$B$27,MATCH(I542,'Detail-SR'!$A$8:$A$27,0)),""))</f>
        <v/>
      </c>
      <c r="K542" s="33"/>
      <c r="L542" s="50">
        <f t="shared" si="25"/>
        <v>0</v>
      </c>
      <c r="M542" s="50" t="str">
        <f t="shared" si="26"/>
        <v>D9c</v>
      </c>
    </row>
    <row r="543" spans="1:13" x14ac:dyDescent="0.25">
      <c r="A543" s="50">
        <v>536</v>
      </c>
      <c r="B543" s="50" t="s">
        <v>232</v>
      </c>
      <c r="C543" s="52" t="str">
        <f>IF(H543="","",IF(INDEX('Disrupt-DIH'!$B$8:$B$22,MATCH(B543,'Disrupt-DIH'!$A$8:$A$22,0))="","",INDEX('Disrupt-DIH'!$B$8:$B$22,MATCH(B543,'Disrupt-DIH'!$A$8:$A$22,0))))</f>
        <v/>
      </c>
      <c r="D543" s="64" t="s">
        <v>38</v>
      </c>
      <c r="E543" s="64" t="str">
        <f>IF(INDEX('Disrupt-DIH'!$B$8:$B$22,MATCH($B543,'Disrupt-DIH'!$A$8:$A$22,0))="","",IF(INDEX('Disrupt-DIH'!D$8:D$22,MATCH($B543,'Disrupt-DIH'!$A$8:$A$22,0))="N/A","No","Yes"))</f>
        <v/>
      </c>
      <c r="F543" s="64" t="str">
        <f>IF(INDEX('Disrupt-DIH'!$B$8:$B$22,MATCH($B543,'Disrupt-DIH'!$A$8:$A$22,0))="","",IF(INDEX('Disrupt-DIH'!E$8:E$22,MATCH($B543,'Disrupt-DIH'!$A$8:$A$22,0))="N/A","No","Yes"))</f>
        <v/>
      </c>
      <c r="G543" s="64" t="str">
        <f>IF(INDEX('Disrupt-DIH'!$B$8:$B$22,MATCH($B543,'Disrupt-DIH'!$A$8:$A$22,0))="","",IF(INDEX('Disrupt-DIH'!F$8:F$22,MATCH($B543,'Disrupt-DIH'!$A$8:$A$22,0))="N/A","No","Yes"))</f>
        <v/>
      </c>
      <c r="H543" s="64" t="str">
        <f t="shared" si="24"/>
        <v/>
      </c>
      <c r="I543" s="50">
        <v>16</v>
      </c>
      <c r="J543" s="52" t="str">
        <f>IF(INDEX('Detail-SR'!$B$8:$B$27,MATCH(I543,'Detail-SR'!$A$8:$A$27,0))="","",IF(INDEX('Detail-SR'!$E$8:$E$27,MATCH(I543,'Detail-SR'!$A$8:$A$27,0))=H543,INDEX('Detail-SR'!$B$8:$B$27,MATCH(I543,'Detail-SR'!$A$8:$A$27,0)),""))</f>
        <v/>
      </c>
      <c r="K543" s="33"/>
      <c r="L543" s="50">
        <f t="shared" si="25"/>
        <v>0</v>
      </c>
      <c r="M543" s="50" t="str">
        <f t="shared" si="26"/>
        <v>D9c</v>
      </c>
    </row>
    <row r="544" spans="1:13" x14ac:dyDescent="0.25">
      <c r="A544" s="50">
        <v>537</v>
      </c>
      <c r="B544" s="50" t="s">
        <v>232</v>
      </c>
      <c r="C544" s="52" t="str">
        <f>IF(H544="","",IF(INDEX('Disrupt-DIH'!$B$8:$B$22,MATCH(B544,'Disrupt-DIH'!$A$8:$A$22,0))="","",INDEX('Disrupt-DIH'!$B$8:$B$22,MATCH(B544,'Disrupt-DIH'!$A$8:$A$22,0))))</f>
        <v/>
      </c>
      <c r="D544" s="64" t="s">
        <v>38</v>
      </c>
      <c r="E544" s="64" t="str">
        <f>IF(INDEX('Disrupt-DIH'!$B$8:$B$22,MATCH($B544,'Disrupt-DIH'!$A$8:$A$22,0))="","",IF(INDEX('Disrupt-DIH'!D$8:D$22,MATCH($B544,'Disrupt-DIH'!$A$8:$A$22,0))="N/A","No","Yes"))</f>
        <v/>
      </c>
      <c r="F544" s="64" t="str">
        <f>IF(INDEX('Disrupt-DIH'!$B$8:$B$22,MATCH($B544,'Disrupt-DIH'!$A$8:$A$22,0))="","",IF(INDEX('Disrupt-DIH'!E$8:E$22,MATCH($B544,'Disrupt-DIH'!$A$8:$A$22,0))="N/A","No","Yes"))</f>
        <v/>
      </c>
      <c r="G544" s="64" t="str">
        <f>IF(INDEX('Disrupt-DIH'!$B$8:$B$22,MATCH($B544,'Disrupt-DIH'!$A$8:$A$22,0))="","",IF(INDEX('Disrupt-DIH'!F$8:F$22,MATCH($B544,'Disrupt-DIH'!$A$8:$A$22,0))="N/A","No","Yes"))</f>
        <v/>
      </c>
      <c r="H544" s="64" t="str">
        <f t="shared" si="24"/>
        <v/>
      </c>
      <c r="I544" s="50">
        <v>17</v>
      </c>
      <c r="J544" s="52" t="str">
        <f>IF(INDEX('Detail-SR'!$B$8:$B$27,MATCH(I544,'Detail-SR'!$A$8:$A$27,0))="","",IF(INDEX('Detail-SR'!$E$8:$E$27,MATCH(I544,'Detail-SR'!$A$8:$A$27,0))=H544,INDEX('Detail-SR'!$B$8:$B$27,MATCH(I544,'Detail-SR'!$A$8:$A$27,0)),""))</f>
        <v/>
      </c>
      <c r="K544" s="33"/>
      <c r="L544" s="50">
        <f t="shared" si="25"/>
        <v>0</v>
      </c>
      <c r="M544" s="50" t="str">
        <f t="shared" si="26"/>
        <v>D9c</v>
      </c>
    </row>
    <row r="545" spans="1:13" x14ac:dyDescent="0.25">
      <c r="A545" s="50">
        <v>538</v>
      </c>
      <c r="B545" s="50" t="s">
        <v>232</v>
      </c>
      <c r="C545" s="52" t="str">
        <f>IF(H545="","",IF(INDEX('Disrupt-DIH'!$B$8:$B$22,MATCH(B545,'Disrupt-DIH'!$A$8:$A$22,0))="","",INDEX('Disrupt-DIH'!$B$8:$B$22,MATCH(B545,'Disrupt-DIH'!$A$8:$A$22,0))))</f>
        <v/>
      </c>
      <c r="D545" s="64" t="s">
        <v>38</v>
      </c>
      <c r="E545" s="64" t="str">
        <f>IF(INDEX('Disrupt-DIH'!$B$8:$B$22,MATCH($B545,'Disrupt-DIH'!$A$8:$A$22,0))="","",IF(INDEX('Disrupt-DIH'!D$8:D$22,MATCH($B545,'Disrupt-DIH'!$A$8:$A$22,0))="N/A","No","Yes"))</f>
        <v/>
      </c>
      <c r="F545" s="64" t="str">
        <f>IF(INDEX('Disrupt-DIH'!$B$8:$B$22,MATCH($B545,'Disrupt-DIH'!$A$8:$A$22,0))="","",IF(INDEX('Disrupt-DIH'!E$8:E$22,MATCH($B545,'Disrupt-DIH'!$A$8:$A$22,0))="N/A","No","Yes"))</f>
        <v/>
      </c>
      <c r="G545" s="64" t="str">
        <f>IF(INDEX('Disrupt-DIH'!$B$8:$B$22,MATCH($B545,'Disrupt-DIH'!$A$8:$A$22,0))="","",IF(INDEX('Disrupt-DIH'!F$8:F$22,MATCH($B545,'Disrupt-DIH'!$A$8:$A$22,0))="N/A","No","Yes"))</f>
        <v/>
      </c>
      <c r="H545" s="64" t="str">
        <f t="shared" si="24"/>
        <v/>
      </c>
      <c r="I545" s="50">
        <v>18</v>
      </c>
      <c r="J545" s="52" t="str">
        <f>IF(INDEX('Detail-SR'!$B$8:$B$27,MATCH(I545,'Detail-SR'!$A$8:$A$27,0))="","",IF(INDEX('Detail-SR'!$E$8:$E$27,MATCH(I545,'Detail-SR'!$A$8:$A$27,0))=H545,INDEX('Detail-SR'!$B$8:$B$27,MATCH(I545,'Detail-SR'!$A$8:$A$27,0)),""))</f>
        <v/>
      </c>
      <c r="K545" s="33"/>
      <c r="L545" s="50">
        <f t="shared" si="25"/>
        <v>0</v>
      </c>
      <c r="M545" s="50" t="str">
        <f t="shared" si="26"/>
        <v>D9c</v>
      </c>
    </row>
    <row r="546" spans="1:13" x14ac:dyDescent="0.25">
      <c r="A546" s="50">
        <v>539</v>
      </c>
      <c r="B546" s="50" t="s">
        <v>232</v>
      </c>
      <c r="C546" s="52" t="str">
        <f>IF(H546="","",IF(INDEX('Disrupt-DIH'!$B$8:$B$22,MATCH(B546,'Disrupt-DIH'!$A$8:$A$22,0))="","",INDEX('Disrupt-DIH'!$B$8:$B$22,MATCH(B546,'Disrupt-DIH'!$A$8:$A$22,0))))</f>
        <v/>
      </c>
      <c r="D546" s="64" t="s">
        <v>38</v>
      </c>
      <c r="E546" s="64" t="str">
        <f>IF(INDEX('Disrupt-DIH'!$B$8:$B$22,MATCH($B546,'Disrupt-DIH'!$A$8:$A$22,0))="","",IF(INDEX('Disrupt-DIH'!D$8:D$22,MATCH($B546,'Disrupt-DIH'!$A$8:$A$22,0))="N/A","No","Yes"))</f>
        <v/>
      </c>
      <c r="F546" s="64" t="str">
        <f>IF(INDEX('Disrupt-DIH'!$B$8:$B$22,MATCH($B546,'Disrupt-DIH'!$A$8:$A$22,0))="","",IF(INDEX('Disrupt-DIH'!E$8:E$22,MATCH($B546,'Disrupt-DIH'!$A$8:$A$22,0))="N/A","No","Yes"))</f>
        <v/>
      </c>
      <c r="G546" s="64" t="str">
        <f>IF(INDEX('Disrupt-DIH'!$B$8:$B$22,MATCH($B546,'Disrupt-DIH'!$A$8:$A$22,0))="","",IF(INDEX('Disrupt-DIH'!F$8:F$22,MATCH($B546,'Disrupt-DIH'!$A$8:$A$22,0))="N/A","No","Yes"))</f>
        <v/>
      </c>
      <c r="H546" s="64" t="str">
        <f t="shared" si="24"/>
        <v/>
      </c>
      <c r="I546" s="50">
        <v>19</v>
      </c>
      <c r="J546" s="52" t="str">
        <f>IF(INDEX('Detail-SR'!$B$8:$B$27,MATCH(I546,'Detail-SR'!$A$8:$A$27,0))="","",IF(INDEX('Detail-SR'!$E$8:$E$27,MATCH(I546,'Detail-SR'!$A$8:$A$27,0))=H546,INDEX('Detail-SR'!$B$8:$B$27,MATCH(I546,'Detail-SR'!$A$8:$A$27,0)),""))</f>
        <v/>
      </c>
      <c r="K546" s="33"/>
      <c r="L546" s="50">
        <f t="shared" si="25"/>
        <v>0</v>
      </c>
      <c r="M546" s="50" t="str">
        <f t="shared" si="26"/>
        <v>D9c</v>
      </c>
    </row>
    <row r="547" spans="1:13" x14ac:dyDescent="0.25">
      <c r="A547" s="50">
        <v>540</v>
      </c>
      <c r="B547" s="50" t="s">
        <v>232</v>
      </c>
      <c r="C547" s="52" t="str">
        <f>IF(H547="","",IF(INDEX('Disrupt-DIH'!$B$8:$B$22,MATCH(B547,'Disrupt-DIH'!$A$8:$A$22,0))="","",INDEX('Disrupt-DIH'!$B$8:$B$22,MATCH(B547,'Disrupt-DIH'!$A$8:$A$22,0))))</f>
        <v/>
      </c>
      <c r="D547" s="64" t="s">
        <v>38</v>
      </c>
      <c r="E547" s="64" t="str">
        <f>IF(INDEX('Disrupt-DIH'!$B$8:$B$22,MATCH($B547,'Disrupt-DIH'!$A$8:$A$22,0))="","",IF(INDEX('Disrupt-DIH'!D$8:D$22,MATCH($B547,'Disrupt-DIH'!$A$8:$A$22,0))="N/A","No","Yes"))</f>
        <v/>
      </c>
      <c r="F547" s="64" t="str">
        <f>IF(INDEX('Disrupt-DIH'!$B$8:$B$22,MATCH($B547,'Disrupt-DIH'!$A$8:$A$22,0))="","",IF(INDEX('Disrupt-DIH'!E$8:E$22,MATCH($B547,'Disrupt-DIH'!$A$8:$A$22,0))="N/A","No","Yes"))</f>
        <v/>
      </c>
      <c r="G547" s="64" t="str">
        <f>IF(INDEX('Disrupt-DIH'!$B$8:$B$22,MATCH($B547,'Disrupt-DIH'!$A$8:$A$22,0))="","",IF(INDEX('Disrupt-DIH'!F$8:F$22,MATCH($B547,'Disrupt-DIH'!$A$8:$A$22,0))="N/A","No","Yes"))</f>
        <v/>
      </c>
      <c r="H547" s="64" t="str">
        <f t="shared" si="24"/>
        <v/>
      </c>
      <c r="I547" s="50">
        <v>20</v>
      </c>
      <c r="J547" s="52" t="str">
        <f>IF(INDEX('Detail-SR'!$B$8:$B$27,MATCH(I547,'Detail-SR'!$A$8:$A$27,0))="","",IF(INDEX('Detail-SR'!$E$8:$E$27,MATCH(I547,'Detail-SR'!$A$8:$A$27,0))=H547,INDEX('Detail-SR'!$B$8:$B$27,MATCH(I547,'Detail-SR'!$A$8:$A$27,0)),""))</f>
        <v/>
      </c>
      <c r="K547" s="33"/>
      <c r="L547" s="50">
        <f t="shared" si="25"/>
        <v>0</v>
      </c>
      <c r="M547" s="50" t="str">
        <f t="shared" si="26"/>
        <v>D9c</v>
      </c>
    </row>
    <row r="548" spans="1:13" x14ac:dyDescent="0.25">
      <c r="A548" s="50">
        <v>541</v>
      </c>
      <c r="B548" s="50" t="s">
        <v>233</v>
      </c>
      <c r="C548" s="52" t="str">
        <f>IF(H548="","",IF(INDEX('Disrupt-DIH'!$B$8:$B$22,MATCH(B548,'Disrupt-DIH'!$A$8:$A$22,0))="","",INDEX('Disrupt-DIH'!$B$8:$B$22,MATCH(B548,'Disrupt-DIH'!$A$8:$A$22,0))))</f>
        <v/>
      </c>
      <c r="D548" s="64" t="s">
        <v>37</v>
      </c>
      <c r="E548" s="64" t="str">
        <f>IF(INDEX('Disrupt-DIH'!$B$8:$B$22,MATCH($B548,'Disrupt-DIH'!$A$8:$A$22,0))="","",IF(INDEX('Disrupt-DIH'!D$8:D$22,MATCH($B548,'Disrupt-DIH'!$A$8:$A$22,0))="N/A","No","Yes"))</f>
        <v/>
      </c>
      <c r="F548" s="64" t="str">
        <f>IF(INDEX('Disrupt-DIH'!$B$8:$B$22,MATCH($B548,'Disrupt-DIH'!$A$8:$A$22,0))="","",IF(INDEX('Disrupt-DIH'!E$8:E$22,MATCH($B548,'Disrupt-DIH'!$A$8:$A$22,0))="N/A","No","Yes"))</f>
        <v/>
      </c>
      <c r="G548" s="64" t="str">
        <f>IF(INDEX('Disrupt-DIH'!$B$8:$B$22,MATCH($B548,'Disrupt-DIH'!$A$8:$A$22,0))="","",IF(INDEX('Disrupt-DIH'!F$8:F$22,MATCH($B548,'Disrupt-DIH'!$A$8:$A$22,0))="N/A","No","Yes"))</f>
        <v/>
      </c>
      <c r="H548" s="64" t="str">
        <f t="shared" si="24"/>
        <v/>
      </c>
      <c r="I548" s="50">
        <v>1</v>
      </c>
      <c r="J548" s="52" t="str">
        <f>IF(INDEX('Detail-SR'!$B$8:$B$27,MATCH(I548,'Detail-SR'!$A$8:$A$27,0))="","",IF(INDEX('Detail-SR'!$E$8:$E$27,MATCH(I548,'Detail-SR'!$A$8:$A$27,0))=H548,INDEX('Detail-SR'!$B$8:$B$27,MATCH(I548,'Detail-SR'!$A$8:$A$27,0)),""))</f>
        <v/>
      </c>
      <c r="K548" s="33"/>
      <c r="L548" s="50">
        <f t="shared" si="25"/>
        <v>0</v>
      </c>
      <c r="M548" s="50" t="str">
        <f t="shared" si="26"/>
        <v>D10a</v>
      </c>
    </row>
    <row r="549" spans="1:13" x14ac:dyDescent="0.25">
      <c r="A549" s="50">
        <v>542</v>
      </c>
      <c r="B549" s="50" t="s">
        <v>233</v>
      </c>
      <c r="C549" s="52" t="str">
        <f>IF(H549="","",IF(INDEX('Disrupt-DIH'!$B$8:$B$22,MATCH(B549,'Disrupt-DIH'!$A$8:$A$22,0))="","",INDEX('Disrupt-DIH'!$B$8:$B$22,MATCH(B549,'Disrupt-DIH'!$A$8:$A$22,0))))</f>
        <v/>
      </c>
      <c r="D549" s="64" t="s">
        <v>37</v>
      </c>
      <c r="E549" s="64" t="str">
        <f>IF(INDEX('Disrupt-DIH'!$B$8:$B$22,MATCH($B549,'Disrupt-DIH'!$A$8:$A$22,0))="","",IF(INDEX('Disrupt-DIH'!D$8:D$22,MATCH($B549,'Disrupt-DIH'!$A$8:$A$22,0))="N/A","No","Yes"))</f>
        <v/>
      </c>
      <c r="F549" s="64" t="str">
        <f>IF(INDEX('Disrupt-DIH'!$B$8:$B$22,MATCH($B549,'Disrupt-DIH'!$A$8:$A$22,0))="","",IF(INDEX('Disrupt-DIH'!E$8:E$22,MATCH($B549,'Disrupt-DIH'!$A$8:$A$22,0))="N/A","No","Yes"))</f>
        <v/>
      </c>
      <c r="G549" s="64" t="str">
        <f>IF(INDEX('Disrupt-DIH'!$B$8:$B$22,MATCH($B549,'Disrupt-DIH'!$A$8:$A$22,0))="","",IF(INDEX('Disrupt-DIH'!F$8:F$22,MATCH($B549,'Disrupt-DIH'!$A$8:$A$22,0))="N/A","No","Yes"))</f>
        <v/>
      </c>
      <c r="H549" s="64" t="str">
        <f t="shared" si="24"/>
        <v/>
      </c>
      <c r="I549" s="50">
        <v>2</v>
      </c>
      <c r="J549" s="52" t="str">
        <f>IF(INDEX('Detail-SR'!$B$8:$B$27,MATCH(I549,'Detail-SR'!$A$8:$A$27,0))="","",IF(INDEX('Detail-SR'!$E$8:$E$27,MATCH(I549,'Detail-SR'!$A$8:$A$27,0))=H549,INDEX('Detail-SR'!$B$8:$B$27,MATCH(I549,'Detail-SR'!$A$8:$A$27,0)),""))</f>
        <v/>
      </c>
      <c r="K549" s="33"/>
      <c r="L549" s="50">
        <f t="shared" si="25"/>
        <v>0</v>
      </c>
      <c r="M549" s="50" t="str">
        <f t="shared" si="26"/>
        <v>D10a</v>
      </c>
    </row>
    <row r="550" spans="1:13" x14ac:dyDescent="0.25">
      <c r="A550" s="50">
        <v>543</v>
      </c>
      <c r="B550" s="50" t="s">
        <v>233</v>
      </c>
      <c r="C550" s="52" t="str">
        <f>IF(H550="","",IF(INDEX('Disrupt-DIH'!$B$8:$B$22,MATCH(B550,'Disrupt-DIH'!$A$8:$A$22,0))="","",INDEX('Disrupt-DIH'!$B$8:$B$22,MATCH(B550,'Disrupt-DIH'!$A$8:$A$22,0))))</f>
        <v/>
      </c>
      <c r="D550" s="64" t="s">
        <v>37</v>
      </c>
      <c r="E550" s="64" t="str">
        <f>IF(INDEX('Disrupt-DIH'!$B$8:$B$22,MATCH($B550,'Disrupt-DIH'!$A$8:$A$22,0))="","",IF(INDEX('Disrupt-DIH'!D$8:D$22,MATCH($B550,'Disrupt-DIH'!$A$8:$A$22,0))="N/A","No","Yes"))</f>
        <v/>
      </c>
      <c r="F550" s="64" t="str">
        <f>IF(INDEX('Disrupt-DIH'!$B$8:$B$22,MATCH($B550,'Disrupt-DIH'!$A$8:$A$22,0))="","",IF(INDEX('Disrupt-DIH'!E$8:E$22,MATCH($B550,'Disrupt-DIH'!$A$8:$A$22,0))="N/A","No","Yes"))</f>
        <v/>
      </c>
      <c r="G550" s="64" t="str">
        <f>IF(INDEX('Disrupt-DIH'!$B$8:$B$22,MATCH($B550,'Disrupt-DIH'!$A$8:$A$22,0))="","",IF(INDEX('Disrupt-DIH'!F$8:F$22,MATCH($B550,'Disrupt-DIH'!$A$8:$A$22,0))="N/A","No","Yes"))</f>
        <v/>
      </c>
      <c r="H550" s="64" t="str">
        <f t="shared" si="24"/>
        <v/>
      </c>
      <c r="I550" s="50">
        <v>3</v>
      </c>
      <c r="J550" s="52" t="str">
        <f>IF(INDEX('Detail-SR'!$B$8:$B$27,MATCH(I550,'Detail-SR'!$A$8:$A$27,0))="","",IF(INDEX('Detail-SR'!$E$8:$E$27,MATCH(I550,'Detail-SR'!$A$8:$A$27,0))=H550,INDEX('Detail-SR'!$B$8:$B$27,MATCH(I550,'Detail-SR'!$A$8:$A$27,0)),""))</f>
        <v/>
      </c>
      <c r="K550" s="33"/>
      <c r="L550" s="50">
        <f t="shared" si="25"/>
        <v>0</v>
      </c>
      <c r="M550" s="50" t="str">
        <f t="shared" si="26"/>
        <v>D10a</v>
      </c>
    </row>
    <row r="551" spans="1:13" x14ac:dyDescent="0.25">
      <c r="A551" s="50">
        <v>544</v>
      </c>
      <c r="B551" s="50" t="s">
        <v>233</v>
      </c>
      <c r="C551" s="52" t="str">
        <f>IF(H551="","",IF(INDEX('Disrupt-DIH'!$B$8:$B$22,MATCH(B551,'Disrupt-DIH'!$A$8:$A$22,0))="","",INDEX('Disrupt-DIH'!$B$8:$B$22,MATCH(B551,'Disrupt-DIH'!$A$8:$A$22,0))))</f>
        <v/>
      </c>
      <c r="D551" s="64" t="s">
        <v>37</v>
      </c>
      <c r="E551" s="64" t="str">
        <f>IF(INDEX('Disrupt-DIH'!$B$8:$B$22,MATCH($B551,'Disrupt-DIH'!$A$8:$A$22,0))="","",IF(INDEX('Disrupt-DIH'!D$8:D$22,MATCH($B551,'Disrupt-DIH'!$A$8:$A$22,0))="N/A","No","Yes"))</f>
        <v/>
      </c>
      <c r="F551" s="64" t="str">
        <f>IF(INDEX('Disrupt-DIH'!$B$8:$B$22,MATCH($B551,'Disrupt-DIH'!$A$8:$A$22,0))="","",IF(INDEX('Disrupt-DIH'!E$8:E$22,MATCH($B551,'Disrupt-DIH'!$A$8:$A$22,0))="N/A","No","Yes"))</f>
        <v/>
      </c>
      <c r="G551" s="64" t="str">
        <f>IF(INDEX('Disrupt-DIH'!$B$8:$B$22,MATCH($B551,'Disrupt-DIH'!$A$8:$A$22,0))="","",IF(INDEX('Disrupt-DIH'!F$8:F$22,MATCH($B551,'Disrupt-DIH'!$A$8:$A$22,0))="N/A","No","Yes"))</f>
        <v/>
      </c>
      <c r="H551" s="64" t="str">
        <f t="shared" si="24"/>
        <v/>
      </c>
      <c r="I551" s="50">
        <v>4</v>
      </c>
      <c r="J551" s="52" t="str">
        <f>IF(INDEX('Detail-SR'!$B$8:$B$27,MATCH(I551,'Detail-SR'!$A$8:$A$27,0))="","",IF(INDEX('Detail-SR'!$E$8:$E$27,MATCH(I551,'Detail-SR'!$A$8:$A$27,0))=H551,INDEX('Detail-SR'!$B$8:$B$27,MATCH(I551,'Detail-SR'!$A$8:$A$27,0)),""))</f>
        <v/>
      </c>
      <c r="K551" s="33"/>
      <c r="L551" s="50">
        <f t="shared" si="25"/>
        <v>0</v>
      </c>
      <c r="M551" s="50" t="str">
        <f t="shared" si="26"/>
        <v>D10a</v>
      </c>
    </row>
    <row r="552" spans="1:13" x14ac:dyDescent="0.25">
      <c r="A552" s="50">
        <v>545</v>
      </c>
      <c r="B552" s="50" t="s">
        <v>233</v>
      </c>
      <c r="C552" s="52" t="str">
        <f>IF(H552="","",IF(INDEX('Disrupt-DIH'!$B$8:$B$22,MATCH(B552,'Disrupt-DIH'!$A$8:$A$22,0))="","",INDEX('Disrupt-DIH'!$B$8:$B$22,MATCH(B552,'Disrupt-DIH'!$A$8:$A$22,0))))</f>
        <v/>
      </c>
      <c r="D552" s="64" t="s">
        <v>37</v>
      </c>
      <c r="E552" s="64" t="str">
        <f>IF(INDEX('Disrupt-DIH'!$B$8:$B$22,MATCH($B552,'Disrupt-DIH'!$A$8:$A$22,0))="","",IF(INDEX('Disrupt-DIH'!D$8:D$22,MATCH($B552,'Disrupt-DIH'!$A$8:$A$22,0))="N/A","No","Yes"))</f>
        <v/>
      </c>
      <c r="F552" s="64" t="str">
        <f>IF(INDEX('Disrupt-DIH'!$B$8:$B$22,MATCH($B552,'Disrupt-DIH'!$A$8:$A$22,0))="","",IF(INDEX('Disrupt-DIH'!E$8:E$22,MATCH($B552,'Disrupt-DIH'!$A$8:$A$22,0))="N/A","No","Yes"))</f>
        <v/>
      </c>
      <c r="G552" s="64" t="str">
        <f>IF(INDEX('Disrupt-DIH'!$B$8:$B$22,MATCH($B552,'Disrupt-DIH'!$A$8:$A$22,0))="","",IF(INDEX('Disrupt-DIH'!F$8:F$22,MATCH($B552,'Disrupt-DIH'!$A$8:$A$22,0))="N/A","No","Yes"))</f>
        <v/>
      </c>
      <c r="H552" s="64" t="str">
        <f t="shared" si="24"/>
        <v/>
      </c>
      <c r="I552" s="50">
        <v>5</v>
      </c>
      <c r="J552" s="52" t="str">
        <f>IF(INDEX('Detail-SR'!$B$8:$B$27,MATCH(I552,'Detail-SR'!$A$8:$A$27,0))="","",IF(INDEX('Detail-SR'!$E$8:$E$27,MATCH(I552,'Detail-SR'!$A$8:$A$27,0))=H552,INDEX('Detail-SR'!$B$8:$B$27,MATCH(I552,'Detail-SR'!$A$8:$A$27,0)),""))</f>
        <v/>
      </c>
      <c r="K552" s="33"/>
      <c r="L552" s="50">
        <f t="shared" si="25"/>
        <v>0</v>
      </c>
      <c r="M552" s="50" t="str">
        <f t="shared" si="26"/>
        <v>D10a</v>
      </c>
    </row>
    <row r="553" spans="1:13" x14ac:dyDescent="0.25">
      <c r="A553" s="50">
        <v>546</v>
      </c>
      <c r="B553" s="50" t="s">
        <v>233</v>
      </c>
      <c r="C553" s="52" t="str">
        <f>IF(H553="","",IF(INDEX('Disrupt-DIH'!$B$8:$B$22,MATCH(B553,'Disrupt-DIH'!$A$8:$A$22,0))="","",INDEX('Disrupt-DIH'!$B$8:$B$22,MATCH(B553,'Disrupt-DIH'!$A$8:$A$22,0))))</f>
        <v/>
      </c>
      <c r="D553" s="64" t="s">
        <v>37</v>
      </c>
      <c r="E553" s="64" t="str">
        <f>IF(INDEX('Disrupt-DIH'!$B$8:$B$22,MATCH($B553,'Disrupt-DIH'!$A$8:$A$22,0))="","",IF(INDEX('Disrupt-DIH'!D$8:D$22,MATCH($B553,'Disrupt-DIH'!$A$8:$A$22,0))="N/A","No","Yes"))</f>
        <v/>
      </c>
      <c r="F553" s="64" t="str">
        <f>IF(INDEX('Disrupt-DIH'!$B$8:$B$22,MATCH($B553,'Disrupt-DIH'!$A$8:$A$22,0))="","",IF(INDEX('Disrupt-DIH'!E$8:E$22,MATCH($B553,'Disrupt-DIH'!$A$8:$A$22,0))="N/A","No","Yes"))</f>
        <v/>
      </c>
      <c r="G553" s="64" t="str">
        <f>IF(INDEX('Disrupt-DIH'!$B$8:$B$22,MATCH($B553,'Disrupt-DIH'!$A$8:$A$22,0))="","",IF(INDEX('Disrupt-DIH'!F$8:F$22,MATCH($B553,'Disrupt-DIH'!$A$8:$A$22,0))="N/A","No","Yes"))</f>
        <v/>
      </c>
      <c r="H553" s="64" t="str">
        <f t="shared" si="24"/>
        <v/>
      </c>
      <c r="I553" s="50">
        <v>6</v>
      </c>
      <c r="J553" s="52" t="str">
        <f>IF(INDEX('Detail-SR'!$B$8:$B$27,MATCH(I553,'Detail-SR'!$A$8:$A$27,0))="","",IF(INDEX('Detail-SR'!$E$8:$E$27,MATCH(I553,'Detail-SR'!$A$8:$A$27,0))=H553,INDEX('Detail-SR'!$B$8:$B$27,MATCH(I553,'Detail-SR'!$A$8:$A$27,0)),""))</f>
        <v/>
      </c>
      <c r="K553" s="33"/>
      <c r="L553" s="50">
        <f t="shared" si="25"/>
        <v>0</v>
      </c>
      <c r="M553" s="50" t="str">
        <f t="shared" si="26"/>
        <v>D10a</v>
      </c>
    </row>
    <row r="554" spans="1:13" x14ac:dyDescent="0.25">
      <c r="A554" s="50">
        <v>547</v>
      </c>
      <c r="B554" s="50" t="s">
        <v>233</v>
      </c>
      <c r="C554" s="52" t="str">
        <f>IF(H554="","",IF(INDEX('Disrupt-DIH'!$B$8:$B$22,MATCH(B554,'Disrupt-DIH'!$A$8:$A$22,0))="","",INDEX('Disrupt-DIH'!$B$8:$B$22,MATCH(B554,'Disrupt-DIH'!$A$8:$A$22,0))))</f>
        <v/>
      </c>
      <c r="D554" s="64" t="s">
        <v>37</v>
      </c>
      <c r="E554" s="64" t="str">
        <f>IF(INDEX('Disrupt-DIH'!$B$8:$B$22,MATCH($B554,'Disrupt-DIH'!$A$8:$A$22,0))="","",IF(INDEX('Disrupt-DIH'!D$8:D$22,MATCH($B554,'Disrupt-DIH'!$A$8:$A$22,0))="N/A","No","Yes"))</f>
        <v/>
      </c>
      <c r="F554" s="64" t="str">
        <f>IF(INDEX('Disrupt-DIH'!$B$8:$B$22,MATCH($B554,'Disrupt-DIH'!$A$8:$A$22,0))="","",IF(INDEX('Disrupt-DIH'!E$8:E$22,MATCH($B554,'Disrupt-DIH'!$A$8:$A$22,0))="N/A","No","Yes"))</f>
        <v/>
      </c>
      <c r="G554" s="64" t="str">
        <f>IF(INDEX('Disrupt-DIH'!$B$8:$B$22,MATCH($B554,'Disrupt-DIH'!$A$8:$A$22,0))="","",IF(INDEX('Disrupt-DIH'!F$8:F$22,MATCH($B554,'Disrupt-DIH'!$A$8:$A$22,0))="N/A","No","Yes"))</f>
        <v/>
      </c>
      <c r="H554" s="64" t="str">
        <f t="shared" si="24"/>
        <v/>
      </c>
      <c r="I554" s="50">
        <v>7</v>
      </c>
      <c r="J554" s="52" t="str">
        <f>IF(INDEX('Detail-SR'!$B$8:$B$27,MATCH(I554,'Detail-SR'!$A$8:$A$27,0))="","",IF(INDEX('Detail-SR'!$E$8:$E$27,MATCH(I554,'Detail-SR'!$A$8:$A$27,0))=H554,INDEX('Detail-SR'!$B$8:$B$27,MATCH(I554,'Detail-SR'!$A$8:$A$27,0)),""))</f>
        <v/>
      </c>
      <c r="K554" s="33"/>
      <c r="L554" s="50">
        <f t="shared" si="25"/>
        <v>0</v>
      </c>
      <c r="M554" s="50" t="str">
        <f t="shared" si="26"/>
        <v>D10a</v>
      </c>
    </row>
    <row r="555" spans="1:13" x14ac:dyDescent="0.25">
      <c r="A555" s="50">
        <v>548</v>
      </c>
      <c r="B555" s="50" t="s">
        <v>233</v>
      </c>
      <c r="C555" s="52" t="str">
        <f>IF(H555="","",IF(INDEX('Disrupt-DIH'!$B$8:$B$22,MATCH(B555,'Disrupt-DIH'!$A$8:$A$22,0))="","",INDEX('Disrupt-DIH'!$B$8:$B$22,MATCH(B555,'Disrupt-DIH'!$A$8:$A$22,0))))</f>
        <v/>
      </c>
      <c r="D555" s="64" t="s">
        <v>37</v>
      </c>
      <c r="E555" s="64" t="str">
        <f>IF(INDEX('Disrupt-DIH'!$B$8:$B$22,MATCH($B555,'Disrupt-DIH'!$A$8:$A$22,0))="","",IF(INDEX('Disrupt-DIH'!D$8:D$22,MATCH($B555,'Disrupt-DIH'!$A$8:$A$22,0))="N/A","No","Yes"))</f>
        <v/>
      </c>
      <c r="F555" s="64" t="str">
        <f>IF(INDEX('Disrupt-DIH'!$B$8:$B$22,MATCH($B555,'Disrupt-DIH'!$A$8:$A$22,0))="","",IF(INDEX('Disrupt-DIH'!E$8:E$22,MATCH($B555,'Disrupt-DIH'!$A$8:$A$22,0))="N/A","No","Yes"))</f>
        <v/>
      </c>
      <c r="G555" s="64" t="str">
        <f>IF(INDEX('Disrupt-DIH'!$B$8:$B$22,MATCH($B555,'Disrupt-DIH'!$A$8:$A$22,0))="","",IF(INDEX('Disrupt-DIH'!F$8:F$22,MATCH($B555,'Disrupt-DIH'!$A$8:$A$22,0))="N/A","No","Yes"))</f>
        <v/>
      </c>
      <c r="H555" s="64" t="str">
        <f t="shared" si="24"/>
        <v/>
      </c>
      <c r="I555" s="50">
        <v>8</v>
      </c>
      <c r="J555" s="52" t="str">
        <f>IF(INDEX('Detail-SR'!$B$8:$B$27,MATCH(I555,'Detail-SR'!$A$8:$A$27,0))="","",IF(INDEX('Detail-SR'!$E$8:$E$27,MATCH(I555,'Detail-SR'!$A$8:$A$27,0))=H555,INDEX('Detail-SR'!$B$8:$B$27,MATCH(I555,'Detail-SR'!$A$8:$A$27,0)),""))</f>
        <v/>
      </c>
      <c r="K555" s="33"/>
      <c r="L555" s="50">
        <f t="shared" si="25"/>
        <v>0</v>
      </c>
      <c r="M555" s="50" t="str">
        <f t="shared" si="26"/>
        <v>D10a</v>
      </c>
    </row>
    <row r="556" spans="1:13" x14ac:dyDescent="0.25">
      <c r="A556" s="50">
        <v>549</v>
      </c>
      <c r="B556" s="50" t="s">
        <v>233</v>
      </c>
      <c r="C556" s="52" t="str">
        <f>IF(H556="","",IF(INDEX('Disrupt-DIH'!$B$8:$B$22,MATCH(B556,'Disrupt-DIH'!$A$8:$A$22,0))="","",INDEX('Disrupt-DIH'!$B$8:$B$22,MATCH(B556,'Disrupt-DIH'!$A$8:$A$22,0))))</f>
        <v/>
      </c>
      <c r="D556" s="64" t="s">
        <v>37</v>
      </c>
      <c r="E556" s="64" t="str">
        <f>IF(INDEX('Disrupt-DIH'!$B$8:$B$22,MATCH($B556,'Disrupt-DIH'!$A$8:$A$22,0))="","",IF(INDEX('Disrupt-DIH'!D$8:D$22,MATCH($B556,'Disrupt-DIH'!$A$8:$A$22,0))="N/A","No","Yes"))</f>
        <v/>
      </c>
      <c r="F556" s="64" t="str">
        <f>IF(INDEX('Disrupt-DIH'!$B$8:$B$22,MATCH($B556,'Disrupt-DIH'!$A$8:$A$22,0))="","",IF(INDEX('Disrupt-DIH'!E$8:E$22,MATCH($B556,'Disrupt-DIH'!$A$8:$A$22,0))="N/A","No","Yes"))</f>
        <v/>
      </c>
      <c r="G556" s="64" t="str">
        <f>IF(INDEX('Disrupt-DIH'!$B$8:$B$22,MATCH($B556,'Disrupt-DIH'!$A$8:$A$22,0))="","",IF(INDEX('Disrupt-DIH'!F$8:F$22,MATCH($B556,'Disrupt-DIH'!$A$8:$A$22,0))="N/A","No","Yes"))</f>
        <v/>
      </c>
      <c r="H556" s="64" t="str">
        <f t="shared" si="24"/>
        <v/>
      </c>
      <c r="I556" s="50">
        <v>9</v>
      </c>
      <c r="J556" s="52" t="str">
        <f>IF(INDEX('Detail-SR'!$B$8:$B$27,MATCH(I556,'Detail-SR'!$A$8:$A$27,0))="","",IF(INDEX('Detail-SR'!$E$8:$E$27,MATCH(I556,'Detail-SR'!$A$8:$A$27,0))=H556,INDEX('Detail-SR'!$B$8:$B$27,MATCH(I556,'Detail-SR'!$A$8:$A$27,0)),""))</f>
        <v/>
      </c>
      <c r="K556" s="33"/>
      <c r="L556" s="50">
        <f t="shared" si="25"/>
        <v>0</v>
      </c>
      <c r="M556" s="50" t="str">
        <f t="shared" si="26"/>
        <v>D10a</v>
      </c>
    </row>
    <row r="557" spans="1:13" x14ac:dyDescent="0.25">
      <c r="A557" s="50">
        <v>550</v>
      </c>
      <c r="B557" s="50" t="s">
        <v>233</v>
      </c>
      <c r="C557" s="52" t="str">
        <f>IF(H557="","",IF(INDEX('Disrupt-DIH'!$B$8:$B$22,MATCH(B557,'Disrupt-DIH'!$A$8:$A$22,0))="","",INDEX('Disrupt-DIH'!$B$8:$B$22,MATCH(B557,'Disrupt-DIH'!$A$8:$A$22,0))))</f>
        <v/>
      </c>
      <c r="D557" s="64" t="s">
        <v>37</v>
      </c>
      <c r="E557" s="64" t="str">
        <f>IF(INDEX('Disrupt-DIH'!$B$8:$B$22,MATCH($B557,'Disrupt-DIH'!$A$8:$A$22,0))="","",IF(INDEX('Disrupt-DIH'!D$8:D$22,MATCH($B557,'Disrupt-DIH'!$A$8:$A$22,0))="N/A","No","Yes"))</f>
        <v/>
      </c>
      <c r="F557" s="64" t="str">
        <f>IF(INDEX('Disrupt-DIH'!$B$8:$B$22,MATCH($B557,'Disrupt-DIH'!$A$8:$A$22,0))="","",IF(INDEX('Disrupt-DIH'!E$8:E$22,MATCH($B557,'Disrupt-DIH'!$A$8:$A$22,0))="N/A","No","Yes"))</f>
        <v/>
      </c>
      <c r="G557" s="64" t="str">
        <f>IF(INDEX('Disrupt-DIH'!$B$8:$B$22,MATCH($B557,'Disrupt-DIH'!$A$8:$A$22,0))="","",IF(INDEX('Disrupt-DIH'!F$8:F$22,MATCH($B557,'Disrupt-DIH'!$A$8:$A$22,0))="N/A","No","Yes"))</f>
        <v/>
      </c>
      <c r="H557" s="64" t="str">
        <f t="shared" si="24"/>
        <v/>
      </c>
      <c r="I557" s="50">
        <v>10</v>
      </c>
      <c r="J557" s="52" t="str">
        <f>IF(INDEX('Detail-SR'!$B$8:$B$27,MATCH(I557,'Detail-SR'!$A$8:$A$27,0))="","",IF(INDEX('Detail-SR'!$E$8:$E$27,MATCH(I557,'Detail-SR'!$A$8:$A$27,0))=H557,INDEX('Detail-SR'!$B$8:$B$27,MATCH(I557,'Detail-SR'!$A$8:$A$27,0)),""))</f>
        <v/>
      </c>
      <c r="K557" s="33"/>
      <c r="L557" s="50">
        <f t="shared" si="25"/>
        <v>0</v>
      </c>
      <c r="M557" s="50" t="str">
        <f t="shared" si="26"/>
        <v>D10a</v>
      </c>
    </row>
    <row r="558" spans="1:13" x14ac:dyDescent="0.25">
      <c r="A558" s="50">
        <v>551</v>
      </c>
      <c r="B558" s="50" t="s">
        <v>233</v>
      </c>
      <c r="C558" s="52" t="str">
        <f>IF(H558="","",IF(INDEX('Disrupt-DIH'!$B$8:$B$22,MATCH(B558,'Disrupt-DIH'!$A$8:$A$22,0))="","",INDEX('Disrupt-DIH'!$B$8:$B$22,MATCH(B558,'Disrupt-DIH'!$A$8:$A$22,0))))</f>
        <v/>
      </c>
      <c r="D558" s="64" t="s">
        <v>37</v>
      </c>
      <c r="E558" s="64" t="str">
        <f>IF(INDEX('Disrupt-DIH'!$B$8:$B$22,MATCH($B558,'Disrupt-DIH'!$A$8:$A$22,0))="","",IF(INDEX('Disrupt-DIH'!D$8:D$22,MATCH($B558,'Disrupt-DIH'!$A$8:$A$22,0))="N/A","No","Yes"))</f>
        <v/>
      </c>
      <c r="F558" s="64" t="str">
        <f>IF(INDEX('Disrupt-DIH'!$B$8:$B$22,MATCH($B558,'Disrupt-DIH'!$A$8:$A$22,0))="","",IF(INDEX('Disrupt-DIH'!E$8:E$22,MATCH($B558,'Disrupt-DIH'!$A$8:$A$22,0))="N/A","No","Yes"))</f>
        <v/>
      </c>
      <c r="G558" s="64" t="str">
        <f>IF(INDEX('Disrupt-DIH'!$B$8:$B$22,MATCH($B558,'Disrupt-DIH'!$A$8:$A$22,0))="","",IF(INDEX('Disrupt-DIH'!F$8:F$22,MATCH($B558,'Disrupt-DIH'!$A$8:$A$22,0))="N/A","No","Yes"))</f>
        <v/>
      </c>
      <c r="H558" s="64" t="str">
        <f t="shared" si="24"/>
        <v/>
      </c>
      <c r="I558" s="50">
        <v>11</v>
      </c>
      <c r="J558" s="52" t="str">
        <f>IF(INDEX('Detail-SR'!$B$8:$B$27,MATCH(I558,'Detail-SR'!$A$8:$A$27,0))="","",IF(INDEX('Detail-SR'!$E$8:$E$27,MATCH(I558,'Detail-SR'!$A$8:$A$27,0))=H558,INDEX('Detail-SR'!$B$8:$B$27,MATCH(I558,'Detail-SR'!$A$8:$A$27,0)),""))</f>
        <v/>
      </c>
      <c r="K558" s="33"/>
      <c r="L558" s="50">
        <f t="shared" si="25"/>
        <v>0</v>
      </c>
      <c r="M558" s="50" t="str">
        <f t="shared" si="26"/>
        <v>D10a</v>
      </c>
    </row>
    <row r="559" spans="1:13" x14ac:dyDescent="0.25">
      <c r="A559" s="50">
        <v>552</v>
      </c>
      <c r="B559" s="50" t="s">
        <v>233</v>
      </c>
      <c r="C559" s="52" t="str">
        <f>IF(H559="","",IF(INDEX('Disrupt-DIH'!$B$8:$B$22,MATCH(B559,'Disrupt-DIH'!$A$8:$A$22,0))="","",INDEX('Disrupt-DIH'!$B$8:$B$22,MATCH(B559,'Disrupt-DIH'!$A$8:$A$22,0))))</f>
        <v/>
      </c>
      <c r="D559" s="64" t="s">
        <v>37</v>
      </c>
      <c r="E559" s="64" t="str">
        <f>IF(INDEX('Disrupt-DIH'!$B$8:$B$22,MATCH($B559,'Disrupt-DIH'!$A$8:$A$22,0))="","",IF(INDEX('Disrupt-DIH'!D$8:D$22,MATCH($B559,'Disrupt-DIH'!$A$8:$A$22,0))="N/A","No","Yes"))</f>
        <v/>
      </c>
      <c r="F559" s="64" t="str">
        <f>IF(INDEX('Disrupt-DIH'!$B$8:$B$22,MATCH($B559,'Disrupt-DIH'!$A$8:$A$22,0))="","",IF(INDEX('Disrupt-DIH'!E$8:E$22,MATCH($B559,'Disrupt-DIH'!$A$8:$A$22,0))="N/A","No","Yes"))</f>
        <v/>
      </c>
      <c r="G559" s="64" t="str">
        <f>IF(INDEX('Disrupt-DIH'!$B$8:$B$22,MATCH($B559,'Disrupt-DIH'!$A$8:$A$22,0))="","",IF(INDEX('Disrupt-DIH'!F$8:F$22,MATCH($B559,'Disrupt-DIH'!$A$8:$A$22,0))="N/A","No","Yes"))</f>
        <v/>
      </c>
      <c r="H559" s="64" t="str">
        <f t="shared" si="24"/>
        <v/>
      </c>
      <c r="I559" s="50">
        <v>12</v>
      </c>
      <c r="J559" s="52" t="str">
        <f>IF(INDEX('Detail-SR'!$B$8:$B$27,MATCH(I559,'Detail-SR'!$A$8:$A$27,0))="","",IF(INDEX('Detail-SR'!$E$8:$E$27,MATCH(I559,'Detail-SR'!$A$8:$A$27,0))=H559,INDEX('Detail-SR'!$B$8:$B$27,MATCH(I559,'Detail-SR'!$A$8:$A$27,0)),""))</f>
        <v/>
      </c>
      <c r="K559" s="33"/>
      <c r="L559" s="50">
        <f t="shared" si="25"/>
        <v>0</v>
      </c>
      <c r="M559" s="50" t="str">
        <f t="shared" si="26"/>
        <v>D10a</v>
      </c>
    </row>
    <row r="560" spans="1:13" x14ac:dyDescent="0.25">
      <c r="A560" s="50">
        <v>553</v>
      </c>
      <c r="B560" s="50" t="s">
        <v>233</v>
      </c>
      <c r="C560" s="52" t="str">
        <f>IF(H560="","",IF(INDEX('Disrupt-DIH'!$B$8:$B$22,MATCH(B560,'Disrupt-DIH'!$A$8:$A$22,0))="","",INDEX('Disrupt-DIH'!$B$8:$B$22,MATCH(B560,'Disrupt-DIH'!$A$8:$A$22,0))))</f>
        <v/>
      </c>
      <c r="D560" s="64" t="s">
        <v>37</v>
      </c>
      <c r="E560" s="64" t="str">
        <f>IF(INDEX('Disrupt-DIH'!$B$8:$B$22,MATCH($B560,'Disrupt-DIH'!$A$8:$A$22,0))="","",IF(INDEX('Disrupt-DIH'!D$8:D$22,MATCH($B560,'Disrupt-DIH'!$A$8:$A$22,0))="N/A","No","Yes"))</f>
        <v/>
      </c>
      <c r="F560" s="64" t="str">
        <f>IF(INDEX('Disrupt-DIH'!$B$8:$B$22,MATCH($B560,'Disrupt-DIH'!$A$8:$A$22,0))="","",IF(INDEX('Disrupt-DIH'!E$8:E$22,MATCH($B560,'Disrupt-DIH'!$A$8:$A$22,0))="N/A","No","Yes"))</f>
        <v/>
      </c>
      <c r="G560" s="64" t="str">
        <f>IF(INDEX('Disrupt-DIH'!$B$8:$B$22,MATCH($B560,'Disrupt-DIH'!$A$8:$A$22,0))="","",IF(INDEX('Disrupt-DIH'!F$8:F$22,MATCH($B560,'Disrupt-DIH'!$A$8:$A$22,0))="N/A","No","Yes"))</f>
        <v/>
      </c>
      <c r="H560" s="64" t="str">
        <f t="shared" si="24"/>
        <v/>
      </c>
      <c r="I560" s="50">
        <v>13</v>
      </c>
      <c r="J560" s="52" t="str">
        <f>IF(INDEX('Detail-SR'!$B$8:$B$27,MATCH(I560,'Detail-SR'!$A$8:$A$27,0))="","",IF(INDEX('Detail-SR'!$E$8:$E$27,MATCH(I560,'Detail-SR'!$A$8:$A$27,0))=H560,INDEX('Detail-SR'!$B$8:$B$27,MATCH(I560,'Detail-SR'!$A$8:$A$27,0)),""))</f>
        <v/>
      </c>
      <c r="K560" s="33"/>
      <c r="L560" s="50">
        <f t="shared" si="25"/>
        <v>0</v>
      </c>
      <c r="M560" s="50" t="str">
        <f t="shared" si="26"/>
        <v>D10a</v>
      </c>
    </row>
    <row r="561" spans="1:13" x14ac:dyDescent="0.25">
      <c r="A561" s="50">
        <v>554</v>
      </c>
      <c r="B561" s="50" t="s">
        <v>233</v>
      </c>
      <c r="C561" s="52" t="str">
        <f>IF(H561="","",IF(INDEX('Disrupt-DIH'!$B$8:$B$22,MATCH(B561,'Disrupt-DIH'!$A$8:$A$22,0))="","",INDEX('Disrupt-DIH'!$B$8:$B$22,MATCH(B561,'Disrupt-DIH'!$A$8:$A$22,0))))</f>
        <v/>
      </c>
      <c r="D561" s="64" t="s">
        <v>37</v>
      </c>
      <c r="E561" s="64" t="str">
        <f>IF(INDEX('Disrupt-DIH'!$B$8:$B$22,MATCH($B561,'Disrupt-DIH'!$A$8:$A$22,0))="","",IF(INDEX('Disrupt-DIH'!D$8:D$22,MATCH($B561,'Disrupt-DIH'!$A$8:$A$22,0))="N/A","No","Yes"))</f>
        <v/>
      </c>
      <c r="F561" s="64" t="str">
        <f>IF(INDEX('Disrupt-DIH'!$B$8:$B$22,MATCH($B561,'Disrupt-DIH'!$A$8:$A$22,0))="","",IF(INDEX('Disrupt-DIH'!E$8:E$22,MATCH($B561,'Disrupt-DIH'!$A$8:$A$22,0))="N/A","No","Yes"))</f>
        <v/>
      </c>
      <c r="G561" s="64" t="str">
        <f>IF(INDEX('Disrupt-DIH'!$B$8:$B$22,MATCH($B561,'Disrupt-DIH'!$A$8:$A$22,0))="","",IF(INDEX('Disrupt-DIH'!F$8:F$22,MATCH($B561,'Disrupt-DIH'!$A$8:$A$22,0))="N/A","No","Yes"))</f>
        <v/>
      </c>
      <c r="H561" s="64" t="str">
        <f t="shared" si="24"/>
        <v/>
      </c>
      <c r="I561" s="50">
        <v>14</v>
      </c>
      <c r="J561" s="52" t="str">
        <f>IF(INDEX('Detail-SR'!$B$8:$B$27,MATCH(I561,'Detail-SR'!$A$8:$A$27,0))="","",IF(INDEX('Detail-SR'!$E$8:$E$27,MATCH(I561,'Detail-SR'!$A$8:$A$27,0))=H561,INDEX('Detail-SR'!$B$8:$B$27,MATCH(I561,'Detail-SR'!$A$8:$A$27,0)),""))</f>
        <v/>
      </c>
      <c r="K561" s="33"/>
      <c r="L561" s="50">
        <f t="shared" si="25"/>
        <v>0</v>
      </c>
      <c r="M561" s="50" t="str">
        <f t="shared" si="26"/>
        <v>D10a</v>
      </c>
    </row>
    <row r="562" spans="1:13" x14ac:dyDescent="0.25">
      <c r="A562" s="50">
        <v>555</v>
      </c>
      <c r="B562" s="50" t="s">
        <v>233</v>
      </c>
      <c r="C562" s="52" t="str">
        <f>IF(H562="","",IF(INDEX('Disrupt-DIH'!$B$8:$B$22,MATCH(B562,'Disrupt-DIH'!$A$8:$A$22,0))="","",INDEX('Disrupt-DIH'!$B$8:$B$22,MATCH(B562,'Disrupt-DIH'!$A$8:$A$22,0))))</f>
        <v/>
      </c>
      <c r="D562" s="64" t="s">
        <v>37</v>
      </c>
      <c r="E562" s="64" t="str">
        <f>IF(INDEX('Disrupt-DIH'!$B$8:$B$22,MATCH($B562,'Disrupt-DIH'!$A$8:$A$22,0))="","",IF(INDEX('Disrupt-DIH'!D$8:D$22,MATCH($B562,'Disrupt-DIH'!$A$8:$A$22,0))="N/A","No","Yes"))</f>
        <v/>
      </c>
      <c r="F562" s="64" t="str">
        <f>IF(INDEX('Disrupt-DIH'!$B$8:$B$22,MATCH($B562,'Disrupt-DIH'!$A$8:$A$22,0))="","",IF(INDEX('Disrupt-DIH'!E$8:E$22,MATCH($B562,'Disrupt-DIH'!$A$8:$A$22,0))="N/A","No","Yes"))</f>
        <v/>
      </c>
      <c r="G562" s="64" t="str">
        <f>IF(INDEX('Disrupt-DIH'!$B$8:$B$22,MATCH($B562,'Disrupt-DIH'!$A$8:$A$22,0))="","",IF(INDEX('Disrupt-DIH'!F$8:F$22,MATCH($B562,'Disrupt-DIH'!$A$8:$A$22,0))="N/A","No","Yes"))</f>
        <v/>
      </c>
      <c r="H562" s="64" t="str">
        <f t="shared" si="24"/>
        <v/>
      </c>
      <c r="I562" s="50">
        <v>15</v>
      </c>
      <c r="J562" s="52" t="str">
        <f>IF(INDEX('Detail-SR'!$B$8:$B$27,MATCH(I562,'Detail-SR'!$A$8:$A$27,0))="","",IF(INDEX('Detail-SR'!$E$8:$E$27,MATCH(I562,'Detail-SR'!$A$8:$A$27,0))=H562,INDEX('Detail-SR'!$B$8:$B$27,MATCH(I562,'Detail-SR'!$A$8:$A$27,0)),""))</f>
        <v/>
      </c>
      <c r="K562" s="33"/>
      <c r="L562" s="50">
        <f t="shared" si="25"/>
        <v>0</v>
      </c>
      <c r="M562" s="50" t="str">
        <f t="shared" si="26"/>
        <v>D10a</v>
      </c>
    </row>
    <row r="563" spans="1:13" x14ac:dyDescent="0.25">
      <c r="A563" s="50">
        <v>556</v>
      </c>
      <c r="B563" s="50" t="s">
        <v>233</v>
      </c>
      <c r="C563" s="52" t="str">
        <f>IF(H563="","",IF(INDEX('Disrupt-DIH'!$B$8:$B$22,MATCH(B563,'Disrupt-DIH'!$A$8:$A$22,0))="","",INDEX('Disrupt-DIH'!$B$8:$B$22,MATCH(B563,'Disrupt-DIH'!$A$8:$A$22,0))))</f>
        <v/>
      </c>
      <c r="D563" s="64" t="s">
        <v>37</v>
      </c>
      <c r="E563" s="64" t="str">
        <f>IF(INDEX('Disrupt-DIH'!$B$8:$B$22,MATCH($B563,'Disrupt-DIH'!$A$8:$A$22,0))="","",IF(INDEX('Disrupt-DIH'!D$8:D$22,MATCH($B563,'Disrupt-DIH'!$A$8:$A$22,0))="N/A","No","Yes"))</f>
        <v/>
      </c>
      <c r="F563" s="64" t="str">
        <f>IF(INDEX('Disrupt-DIH'!$B$8:$B$22,MATCH($B563,'Disrupt-DIH'!$A$8:$A$22,0))="","",IF(INDEX('Disrupt-DIH'!E$8:E$22,MATCH($B563,'Disrupt-DIH'!$A$8:$A$22,0))="N/A","No","Yes"))</f>
        <v/>
      </c>
      <c r="G563" s="64" t="str">
        <f>IF(INDEX('Disrupt-DIH'!$B$8:$B$22,MATCH($B563,'Disrupt-DIH'!$A$8:$A$22,0))="","",IF(INDEX('Disrupt-DIH'!F$8:F$22,MATCH($B563,'Disrupt-DIH'!$A$8:$A$22,0))="N/A","No","Yes"))</f>
        <v/>
      </c>
      <c r="H563" s="64" t="str">
        <f t="shared" si="24"/>
        <v/>
      </c>
      <c r="I563" s="50">
        <v>16</v>
      </c>
      <c r="J563" s="52" t="str">
        <f>IF(INDEX('Detail-SR'!$B$8:$B$27,MATCH(I563,'Detail-SR'!$A$8:$A$27,0))="","",IF(INDEX('Detail-SR'!$E$8:$E$27,MATCH(I563,'Detail-SR'!$A$8:$A$27,0))=H563,INDEX('Detail-SR'!$B$8:$B$27,MATCH(I563,'Detail-SR'!$A$8:$A$27,0)),""))</f>
        <v/>
      </c>
      <c r="K563" s="33"/>
      <c r="L563" s="50">
        <f t="shared" si="25"/>
        <v>0</v>
      </c>
      <c r="M563" s="50" t="str">
        <f t="shared" si="26"/>
        <v>D10a</v>
      </c>
    </row>
    <row r="564" spans="1:13" x14ac:dyDescent="0.25">
      <c r="A564" s="50">
        <v>557</v>
      </c>
      <c r="B564" s="50" t="s">
        <v>233</v>
      </c>
      <c r="C564" s="52" t="str">
        <f>IF(H564="","",IF(INDEX('Disrupt-DIH'!$B$8:$B$22,MATCH(B564,'Disrupt-DIH'!$A$8:$A$22,0))="","",INDEX('Disrupt-DIH'!$B$8:$B$22,MATCH(B564,'Disrupt-DIH'!$A$8:$A$22,0))))</f>
        <v/>
      </c>
      <c r="D564" s="64" t="s">
        <v>37</v>
      </c>
      <c r="E564" s="64" t="str">
        <f>IF(INDEX('Disrupt-DIH'!$B$8:$B$22,MATCH($B564,'Disrupt-DIH'!$A$8:$A$22,0))="","",IF(INDEX('Disrupt-DIH'!D$8:D$22,MATCH($B564,'Disrupt-DIH'!$A$8:$A$22,0))="N/A","No","Yes"))</f>
        <v/>
      </c>
      <c r="F564" s="64" t="str">
        <f>IF(INDEX('Disrupt-DIH'!$B$8:$B$22,MATCH($B564,'Disrupt-DIH'!$A$8:$A$22,0))="","",IF(INDEX('Disrupt-DIH'!E$8:E$22,MATCH($B564,'Disrupt-DIH'!$A$8:$A$22,0))="N/A","No","Yes"))</f>
        <v/>
      </c>
      <c r="G564" s="64" t="str">
        <f>IF(INDEX('Disrupt-DIH'!$B$8:$B$22,MATCH($B564,'Disrupt-DIH'!$A$8:$A$22,0))="","",IF(INDEX('Disrupt-DIH'!F$8:F$22,MATCH($B564,'Disrupt-DIH'!$A$8:$A$22,0))="N/A","No","Yes"))</f>
        <v/>
      </c>
      <c r="H564" s="64" t="str">
        <f t="shared" si="24"/>
        <v/>
      </c>
      <c r="I564" s="50">
        <v>17</v>
      </c>
      <c r="J564" s="52" t="str">
        <f>IF(INDEX('Detail-SR'!$B$8:$B$27,MATCH(I564,'Detail-SR'!$A$8:$A$27,0))="","",IF(INDEX('Detail-SR'!$E$8:$E$27,MATCH(I564,'Detail-SR'!$A$8:$A$27,0))=H564,INDEX('Detail-SR'!$B$8:$B$27,MATCH(I564,'Detail-SR'!$A$8:$A$27,0)),""))</f>
        <v/>
      </c>
      <c r="K564" s="33"/>
      <c r="L564" s="50">
        <f t="shared" si="25"/>
        <v>0</v>
      </c>
      <c r="M564" s="50" t="str">
        <f t="shared" si="26"/>
        <v>D10a</v>
      </c>
    </row>
    <row r="565" spans="1:13" x14ac:dyDescent="0.25">
      <c r="A565" s="50">
        <v>558</v>
      </c>
      <c r="B565" s="50" t="s">
        <v>233</v>
      </c>
      <c r="C565" s="52" t="str">
        <f>IF(H565="","",IF(INDEX('Disrupt-DIH'!$B$8:$B$22,MATCH(B565,'Disrupt-DIH'!$A$8:$A$22,0))="","",INDEX('Disrupt-DIH'!$B$8:$B$22,MATCH(B565,'Disrupt-DIH'!$A$8:$A$22,0))))</f>
        <v/>
      </c>
      <c r="D565" s="64" t="s">
        <v>37</v>
      </c>
      <c r="E565" s="64" t="str">
        <f>IF(INDEX('Disrupt-DIH'!$B$8:$B$22,MATCH($B565,'Disrupt-DIH'!$A$8:$A$22,0))="","",IF(INDEX('Disrupt-DIH'!D$8:D$22,MATCH($B565,'Disrupt-DIH'!$A$8:$A$22,0))="N/A","No","Yes"))</f>
        <v/>
      </c>
      <c r="F565" s="64" t="str">
        <f>IF(INDEX('Disrupt-DIH'!$B$8:$B$22,MATCH($B565,'Disrupt-DIH'!$A$8:$A$22,0))="","",IF(INDEX('Disrupt-DIH'!E$8:E$22,MATCH($B565,'Disrupt-DIH'!$A$8:$A$22,0))="N/A","No","Yes"))</f>
        <v/>
      </c>
      <c r="G565" s="64" t="str">
        <f>IF(INDEX('Disrupt-DIH'!$B$8:$B$22,MATCH($B565,'Disrupt-DIH'!$A$8:$A$22,0))="","",IF(INDEX('Disrupt-DIH'!F$8:F$22,MATCH($B565,'Disrupt-DIH'!$A$8:$A$22,0))="N/A","No","Yes"))</f>
        <v/>
      </c>
      <c r="H565" s="64" t="str">
        <f t="shared" si="24"/>
        <v/>
      </c>
      <c r="I565" s="50">
        <v>18</v>
      </c>
      <c r="J565" s="52" t="str">
        <f>IF(INDEX('Detail-SR'!$B$8:$B$27,MATCH(I565,'Detail-SR'!$A$8:$A$27,0))="","",IF(INDEX('Detail-SR'!$E$8:$E$27,MATCH(I565,'Detail-SR'!$A$8:$A$27,0))=H565,INDEX('Detail-SR'!$B$8:$B$27,MATCH(I565,'Detail-SR'!$A$8:$A$27,0)),""))</f>
        <v/>
      </c>
      <c r="K565" s="33"/>
      <c r="L565" s="50">
        <f t="shared" si="25"/>
        <v>0</v>
      </c>
      <c r="M565" s="50" t="str">
        <f t="shared" si="26"/>
        <v>D10a</v>
      </c>
    </row>
    <row r="566" spans="1:13" x14ac:dyDescent="0.25">
      <c r="A566" s="50">
        <v>559</v>
      </c>
      <c r="B566" s="50" t="s">
        <v>233</v>
      </c>
      <c r="C566" s="52" t="str">
        <f>IF(H566="","",IF(INDEX('Disrupt-DIH'!$B$8:$B$22,MATCH(B566,'Disrupt-DIH'!$A$8:$A$22,0))="","",INDEX('Disrupt-DIH'!$B$8:$B$22,MATCH(B566,'Disrupt-DIH'!$A$8:$A$22,0))))</f>
        <v/>
      </c>
      <c r="D566" s="64" t="s">
        <v>37</v>
      </c>
      <c r="E566" s="64" t="str">
        <f>IF(INDEX('Disrupt-DIH'!$B$8:$B$22,MATCH($B566,'Disrupt-DIH'!$A$8:$A$22,0))="","",IF(INDEX('Disrupt-DIH'!D$8:D$22,MATCH($B566,'Disrupt-DIH'!$A$8:$A$22,0))="N/A","No","Yes"))</f>
        <v/>
      </c>
      <c r="F566" s="64" t="str">
        <f>IF(INDEX('Disrupt-DIH'!$B$8:$B$22,MATCH($B566,'Disrupt-DIH'!$A$8:$A$22,0))="","",IF(INDEX('Disrupt-DIH'!E$8:E$22,MATCH($B566,'Disrupt-DIH'!$A$8:$A$22,0))="N/A","No","Yes"))</f>
        <v/>
      </c>
      <c r="G566" s="64" t="str">
        <f>IF(INDEX('Disrupt-DIH'!$B$8:$B$22,MATCH($B566,'Disrupt-DIH'!$A$8:$A$22,0))="","",IF(INDEX('Disrupt-DIH'!F$8:F$22,MATCH($B566,'Disrupt-DIH'!$A$8:$A$22,0))="N/A","No","Yes"))</f>
        <v/>
      </c>
      <c r="H566" s="64" t="str">
        <f t="shared" si="24"/>
        <v/>
      </c>
      <c r="I566" s="50">
        <v>19</v>
      </c>
      <c r="J566" s="52" t="str">
        <f>IF(INDEX('Detail-SR'!$B$8:$B$27,MATCH(I566,'Detail-SR'!$A$8:$A$27,0))="","",IF(INDEX('Detail-SR'!$E$8:$E$27,MATCH(I566,'Detail-SR'!$A$8:$A$27,0))=H566,INDEX('Detail-SR'!$B$8:$B$27,MATCH(I566,'Detail-SR'!$A$8:$A$27,0)),""))</f>
        <v/>
      </c>
      <c r="K566" s="33"/>
      <c r="L566" s="50">
        <f t="shared" si="25"/>
        <v>0</v>
      </c>
      <c r="M566" s="50" t="str">
        <f t="shared" si="26"/>
        <v>D10a</v>
      </c>
    </row>
    <row r="567" spans="1:13" x14ac:dyDescent="0.25">
      <c r="A567" s="50">
        <v>560</v>
      </c>
      <c r="B567" s="50" t="s">
        <v>233</v>
      </c>
      <c r="C567" s="52" t="str">
        <f>IF(H567="","",IF(INDEX('Disrupt-DIH'!$B$8:$B$22,MATCH(B567,'Disrupt-DIH'!$A$8:$A$22,0))="","",INDEX('Disrupt-DIH'!$B$8:$B$22,MATCH(B567,'Disrupt-DIH'!$A$8:$A$22,0))))</f>
        <v/>
      </c>
      <c r="D567" s="64" t="s">
        <v>37</v>
      </c>
      <c r="E567" s="64" t="str">
        <f>IF(INDEX('Disrupt-DIH'!$B$8:$B$22,MATCH($B567,'Disrupt-DIH'!$A$8:$A$22,0))="","",IF(INDEX('Disrupt-DIH'!D$8:D$22,MATCH($B567,'Disrupt-DIH'!$A$8:$A$22,0))="N/A","No","Yes"))</f>
        <v/>
      </c>
      <c r="F567" s="64" t="str">
        <f>IF(INDEX('Disrupt-DIH'!$B$8:$B$22,MATCH($B567,'Disrupt-DIH'!$A$8:$A$22,0))="","",IF(INDEX('Disrupt-DIH'!E$8:E$22,MATCH($B567,'Disrupt-DIH'!$A$8:$A$22,0))="N/A","No","Yes"))</f>
        <v/>
      </c>
      <c r="G567" s="64" t="str">
        <f>IF(INDEX('Disrupt-DIH'!$B$8:$B$22,MATCH($B567,'Disrupt-DIH'!$A$8:$A$22,0))="","",IF(INDEX('Disrupt-DIH'!F$8:F$22,MATCH($B567,'Disrupt-DIH'!$A$8:$A$22,0))="N/A","No","Yes"))</f>
        <v/>
      </c>
      <c r="H567" s="64" t="str">
        <f t="shared" si="24"/>
        <v/>
      </c>
      <c r="I567" s="50">
        <v>20</v>
      </c>
      <c r="J567" s="52" t="str">
        <f>IF(INDEX('Detail-SR'!$B$8:$B$27,MATCH(I567,'Detail-SR'!$A$8:$A$27,0))="","",IF(INDEX('Detail-SR'!$E$8:$E$27,MATCH(I567,'Detail-SR'!$A$8:$A$27,0))=H567,INDEX('Detail-SR'!$B$8:$B$27,MATCH(I567,'Detail-SR'!$A$8:$A$27,0)),""))</f>
        <v/>
      </c>
      <c r="K567" s="33"/>
      <c r="L567" s="50">
        <f t="shared" si="25"/>
        <v>0</v>
      </c>
      <c r="M567" s="50" t="str">
        <f t="shared" si="26"/>
        <v>D10a</v>
      </c>
    </row>
    <row r="568" spans="1:13" x14ac:dyDescent="0.25">
      <c r="A568" s="50">
        <v>561</v>
      </c>
      <c r="B568" s="50" t="s">
        <v>233</v>
      </c>
      <c r="C568" s="52" t="str">
        <f>IF(H568="","",IF(INDEX('Disrupt-DIH'!$B$8:$B$22,MATCH(B568,'Disrupt-DIH'!$A$8:$A$22,0))="","",INDEX('Disrupt-DIH'!$B$8:$B$22,MATCH(B568,'Disrupt-DIH'!$A$8:$A$22,0))))</f>
        <v/>
      </c>
      <c r="D568" s="64" t="s">
        <v>49</v>
      </c>
      <c r="E568" s="64" t="str">
        <f>IF(INDEX('Disrupt-DIH'!$B$8:$B$22,MATCH($B568,'Disrupt-DIH'!$A$8:$A$22,0))="","",IF(INDEX('Disrupt-DIH'!D$8:D$22,MATCH($B568,'Disrupt-DIH'!$A$8:$A$22,0))="N/A","No","Yes"))</f>
        <v/>
      </c>
      <c r="F568" s="64" t="str">
        <f>IF(INDEX('Disrupt-DIH'!$B$8:$B$22,MATCH($B568,'Disrupt-DIH'!$A$8:$A$22,0))="","",IF(INDEX('Disrupt-DIH'!E$8:E$22,MATCH($B568,'Disrupt-DIH'!$A$8:$A$22,0))="N/A","No","Yes"))</f>
        <v/>
      </c>
      <c r="G568" s="64" t="str">
        <f>IF(INDEX('Disrupt-DIH'!$B$8:$B$22,MATCH($B568,'Disrupt-DIH'!$A$8:$A$22,0))="","",IF(INDEX('Disrupt-DIH'!F$8:F$22,MATCH($B568,'Disrupt-DIH'!$A$8:$A$22,0))="N/A","No","Yes"))</f>
        <v/>
      </c>
      <c r="H568" s="64" t="str">
        <f t="shared" si="24"/>
        <v/>
      </c>
      <c r="I568" s="50">
        <v>1</v>
      </c>
      <c r="J568" s="52" t="str">
        <f>IF(INDEX('Detail-SR'!$B$8:$B$27,MATCH(I568,'Detail-SR'!$A$8:$A$27,0))="","",IF(INDEX('Detail-SR'!$E$8:$E$27,MATCH(I568,'Detail-SR'!$A$8:$A$27,0))=H568,INDEX('Detail-SR'!$B$8:$B$27,MATCH(I568,'Detail-SR'!$A$8:$A$27,0)),""))</f>
        <v/>
      </c>
      <c r="K568" s="33"/>
      <c r="L568" s="50">
        <f t="shared" si="25"/>
        <v>0</v>
      </c>
      <c r="M568" s="50" t="str">
        <f t="shared" si="26"/>
        <v>D10b</v>
      </c>
    </row>
    <row r="569" spans="1:13" x14ac:dyDescent="0.25">
      <c r="A569" s="50">
        <v>562</v>
      </c>
      <c r="B569" s="50" t="s">
        <v>233</v>
      </c>
      <c r="C569" s="52" t="str">
        <f>IF(H569="","",IF(INDEX('Disrupt-DIH'!$B$8:$B$22,MATCH(B569,'Disrupt-DIH'!$A$8:$A$22,0))="","",INDEX('Disrupt-DIH'!$B$8:$B$22,MATCH(B569,'Disrupt-DIH'!$A$8:$A$22,0))))</f>
        <v/>
      </c>
      <c r="D569" s="64" t="s">
        <v>49</v>
      </c>
      <c r="E569" s="64" t="str">
        <f>IF(INDEX('Disrupt-DIH'!$B$8:$B$22,MATCH($B569,'Disrupt-DIH'!$A$8:$A$22,0))="","",IF(INDEX('Disrupt-DIH'!D$8:D$22,MATCH($B569,'Disrupt-DIH'!$A$8:$A$22,0))="N/A","No","Yes"))</f>
        <v/>
      </c>
      <c r="F569" s="64" t="str">
        <f>IF(INDEX('Disrupt-DIH'!$B$8:$B$22,MATCH($B569,'Disrupt-DIH'!$A$8:$A$22,0))="","",IF(INDEX('Disrupt-DIH'!E$8:E$22,MATCH($B569,'Disrupt-DIH'!$A$8:$A$22,0))="N/A","No","Yes"))</f>
        <v/>
      </c>
      <c r="G569" s="64" t="str">
        <f>IF(INDEX('Disrupt-DIH'!$B$8:$B$22,MATCH($B569,'Disrupt-DIH'!$A$8:$A$22,0))="","",IF(INDEX('Disrupt-DIH'!F$8:F$22,MATCH($B569,'Disrupt-DIH'!$A$8:$A$22,0))="N/A","No","Yes"))</f>
        <v/>
      </c>
      <c r="H569" s="64" t="str">
        <f t="shared" si="24"/>
        <v/>
      </c>
      <c r="I569" s="50">
        <v>2</v>
      </c>
      <c r="J569" s="52" t="str">
        <f>IF(INDEX('Detail-SR'!$B$8:$B$27,MATCH(I569,'Detail-SR'!$A$8:$A$27,0))="","",IF(INDEX('Detail-SR'!$E$8:$E$27,MATCH(I569,'Detail-SR'!$A$8:$A$27,0))=H569,INDEX('Detail-SR'!$B$8:$B$27,MATCH(I569,'Detail-SR'!$A$8:$A$27,0)),""))</f>
        <v/>
      </c>
      <c r="K569" s="33"/>
      <c r="L569" s="50">
        <f t="shared" si="25"/>
        <v>0</v>
      </c>
      <c r="M569" s="50" t="str">
        <f t="shared" si="26"/>
        <v>D10b</v>
      </c>
    </row>
    <row r="570" spans="1:13" x14ac:dyDescent="0.25">
      <c r="A570" s="50">
        <v>563</v>
      </c>
      <c r="B570" s="50" t="s">
        <v>233</v>
      </c>
      <c r="C570" s="52" t="str">
        <f>IF(H570="","",IF(INDEX('Disrupt-DIH'!$B$8:$B$22,MATCH(B570,'Disrupt-DIH'!$A$8:$A$22,0))="","",INDEX('Disrupt-DIH'!$B$8:$B$22,MATCH(B570,'Disrupt-DIH'!$A$8:$A$22,0))))</f>
        <v/>
      </c>
      <c r="D570" s="64" t="s">
        <v>49</v>
      </c>
      <c r="E570" s="64" t="str">
        <f>IF(INDEX('Disrupt-DIH'!$B$8:$B$22,MATCH($B570,'Disrupt-DIH'!$A$8:$A$22,0))="","",IF(INDEX('Disrupt-DIH'!D$8:D$22,MATCH($B570,'Disrupt-DIH'!$A$8:$A$22,0))="N/A","No","Yes"))</f>
        <v/>
      </c>
      <c r="F570" s="64" t="str">
        <f>IF(INDEX('Disrupt-DIH'!$B$8:$B$22,MATCH($B570,'Disrupt-DIH'!$A$8:$A$22,0))="","",IF(INDEX('Disrupt-DIH'!E$8:E$22,MATCH($B570,'Disrupt-DIH'!$A$8:$A$22,0))="N/A","No","Yes"))</f>
        <v/>
      </c>
      <c r="G570" s="64" t="str">
        <f>IF(INDEX('Disrupt-DIH'!$B$8:$B$22,MATCH($B570,'Disrupt-DIH'!$A$8:$A$22,0))="","",IF(INDEX('Disrupt-DIH'!F$8:F$22,MATCH($B570,'Disrupt-DIH'!$A$8:$A$22,0))="N/A","No","Yes"))</f>
        <v/>
      </c>
      <c r="H570" s="64" t="str">
        <f t="shared" si="24"/>
        <v/>
      </c>
      <c r="I570" s="50">
        <v>3</v>
      </c>
      <c r="J570" s="52" t="str">
        <f>IF(INDEX('Detail-SR'!$B$8:$B$27,MATCH(I570,'Detail-SR'!$A$8:$A$27,0))="","",IF(INDEX('Detail-SR'!$E$8:$E$27,MATCH(I570,'Detail-SR'!$A$8:$A$27,0))=H570,INDEX('Detail-SR'!$B$8:$B$27,MATCH(I570,'Detail-SR'!$A$8:$A$27,0)),""))</f>
        <v/>
      </c>
      <c r="K570" s="33"/>
      <c r="L570" s="50">
        <f t="shared" si="25"/>
        <v>0</v>
      </c>
      <c r="M570" s="50" t="str">
        <f t="shared" si="26"/>
        <v>D10b</v>
      </c>
    </row>
    <row r="571" spans="1:13" x14ac:dyDescent="0.25">
      <c r="A571" s="50">
        <v>564</v>
      </c>
      <c r="B571" s="50" t="s">
        <v>233</v>
      </c>
      <c r="C571" s="52" t="str">
        <f>IF(H571="","",IF(INDEX('Disrupt-DIH'!$B$8:$B$22,MATCH(B571,'Disrupt-DIH'!$A$8:$A$22,0))="","",INDEX('Disrupt-DIH'!$B$8:$B$22,MATCH(B571,'Disrupt-DIH'!$A$8:$A$22,0))))</f>
        <v/>
      </c>
      <c r="D571" s="64" t="s">
        <v>49</v>
      </c>
      <c r="E571" s="64" t="str">
        <f>IF(INDEX('Disrupt-DIH'!$B$8:$B$22,MATCH($B571,'Disrupt-DIH'!$A$8:$A$22,0))="","",IF(INDEX('Disrupt-DIH'!D$8:D$22,MATCH($B571,'Disrupt-DIH'!$A$8:$A$22,0))="N/A","No","Yes"))</f>
        <v/>
      </c>
      <c r="F571" s="64" t="str">
        <f>IF(INDEX('Disrupt-DIH'!$B$8:$B$22,MATCH($B571,'Disrupt-DIH'!$A$8:$A$22,0))="","",IF(INDEX('Disrupt-DIH'!E$8:E$22,MATCH($B571,'Disrupt-DIH'!$A$8:$A$22,0))="N/A","No","Yes"))</f>
        <v/>
      </c>
      <c r="G571" s="64" t="str">
        <f>IF(INDEX('Disrupt-DIH'!$B$8:$B$22,MATCH($B571,'Disrupt-DIH'!$A$8:$A$22,0))="","",IF(INDEX('Disrupt-DIH'!F$8:F$22,MATCH($B571,'Disrupt-DIH'!$A$8:$A$22,0))="N/A","No","Yes"))</f>
        <v/>
      </c>
      <c r="H571" s="64" t="str">
        <f t="shared" si="24"/>
        <v/>
      </c>
      <c r="I571" s="50">
        <v>4</v>
      </c>
      <c r="J571" s="52" t="str">
        <f>IF(INDEX('Detail-SR'!$B$8:$B$27,MATCH(I571,'Detail-SR'!$A$8:$A$27,0))="","",IF(INDEX('Detail-SR'!$E$8:$E$27,MATCH(I571,'Detail-SR'!$A$8:$A$27,0))=H571,INDEX('Detail-SR'!$B$8:$B$27,MATCH(I571,'Detail-SR'!$A$8:$A$27,0)),""))</f>
        <v/>
      </c>
      <c r="K571" s="33"/>
      <c r="L571" s="50">
        <f t="shared" si="25"/>
        <v>0</v>
      </c>
      <c r="M571" s="50" t="str">
        <f t="shared" si="26"/>
        <v>D10b</v>
      </c>
    </row>
    <row r="572" spans="1:13" x14ac:dyDescent="0.25">
      <c r="A572" s="50">
        <v>565</v>
      </c>
      <c r="B572" s="50" t="s">
        <v>233</v>
      </c>
      <c r="C572" s="52" t="str">
        <f>IF(H572="","",IF(INDEX('Disrupt-DIH'!$B$8:$B$22,MATCH(B572,'Disrupt-DIH'!$A$8:$A$22,0))="","",INDEX('Disrupt-DIH'!$B$8:$B$22,MATCH(B572,'Disrupt-DIH'!$A$8:$A$22,0))))</f>
        <v/>
      </c>
      <c r="D572" s="64" t="s">
        <v>49</v>
      </c>
      <c r="E572" s="64" t="str">
        <f>IF(INDEX('Disrupt-DIH'!$B$8:$B$22,MATCH($B572,'Disrupt-DIH'!$A$8:$A$22,0))="","",IF(INDEX('Disrupt-DIH'!D$8:D$22,MATCH($B572,'Disrupt-DIH'!$A$8:$A$22,0))="N/A","No","Yes"))</f>
        <v/>
      </c>
      <c r="F572" s="64" t="str">
        <f>IF(INDEX('Disrupt-DIH'!$B$8:$B$22,MATCH($B572,'Disrupt-DIH'!$A$8:$A$22,0))="","",IF(INDEX('Disrupt-DIH'!E$8:E$22,MATCH($B572,'Disrupt-DIH'!$A$8:$A$22,0))="N/A","No","Yes"))</f>
        <v/>
      </c>
      <c r="G572" s="64" t="str">
        <f>IF(INDEX('Disrupt-DIH'!$B$8:$B$22,MATCH($B572,'Disrupt-DIH'!$A$8:$A$22,0))="","",IF(INDEX('Disrupt-DIH'!F$8:F$22,MATCH($B572,'Disrupt-DIH'!$A$8:$A$22,0))="N/A","No","Yes"))</f>
        <v/>
      </c>
      <c r="H572" s="64" t="str">
        <f t="shared" si="24"/>
        <v/>
      </c>
      <c r="I572" s="50">
        <v>5</v>
      </c>
      <c r="J572" s="52" t="str">
        <f>IF(INDEX('Detail-SR'!$B$8:$B$27,MATCH(I572,'Detail-SR'!$A$8:$A$27,0))="","",IF(INDEX('Detail-SR'!$E$8:$E$27,MATCH(I572,'Detail-SR'!$A$8:$A$27,0))=H572,INDEX('Detail-SR'!$B$8:$B$27,MATCH(I572,'Detail-SR'!$A$8:$A$27,0)),""))</f>
        <v/>
      </c>
      <c r="K572" s="33"/>
      <c r="L572" s="50">
        <f t="shared" si="25"/>
        <v>0</v>
      </c>
      <c r="M572" s="50" t="str">
        <f t="shared" si="26"/>
        <v>D10b</v>
      </c>
    </row>
    <row r="573" spans="1:13" x14ac:dyDescent="0.25">
      <c r="A573" s="50">
        <v>566</v>
      </c>
      <c r="B573" s="50" t="s">
        <v>233</v>
      </c>
      <c r="C573" s="52" t="str">
        <f>IF(H573="","",IF(INDEX('Disrupt-DIH'!$B$8:$B$22,MATCH(B573,'Disrupt-DIH'!$A$8:$A$22,0))="","",INDEX('Disrupt-DIH'!$B$8:$B$22,MATCH(B573,'Disrupt-DIH'!$A$8:$A$22,0))))</f>
        <v/>
      </c>
      <c r="D573" s="64" t="s">
        <v>49</v>
      </c>
      <c r="E573" s="64" t="str">
        <f>IF(INDEX('Disrupt-DIH'!$B$8:$B$22,MATCH($B573,'Disrupt-DIH'!$A$8:$A$22,0))="","",IF(INDEX('Disrupt-DIH'!D$8:D$22,MATCH($B573,'Disrupt-DIH'!$A$8:$A$22,0))="N/A","No","Yes"))</f>
        <v/>
      </c>
      <c r="F573" s="64" t="str">
        <f>IF(INDEX('Disrupt-DIH'!$B$8:$B$22,MATCH($B573,'Disrupt-DIH'!$A$8:$A$22,0))="","",IF(INDEX('Disrupt-DIH'!E$8:E$22,MATCH($B573,'Disrupt-DIH'!$A$8:$A$22,0))="N/A","No","Yes"))</f>
        <v/>
      </c>
      <c r="G573" s="64" t="str">
        <f>IF(INDEX('Disrupt-DIH'!$B$8:$B$22,MATCH($B573,'Disrupt-DIH'!$A$8:$A$22,0))="","",IF(INDEX('Disrupt-DIH'!F$8:F$22,MATCH($B573,'Disrupt-DIH'!$A$8:$A$22,0))="N/A","No","Yes"))</f>
        <v/>
      </c>
      <c r="H573" s="64" t="str">
        <f t="shared" si="24"/>
        <v/>
      </c>
      <c r="I573" s="50">
        <v>6</v>
      </c>
      <c r="J573" s="52" t="str">
        <f>IF(INDEX('Detail-SR'!$B$8:$B$27,MATCH(I573,'Detail-SR'!$A$8:$A$27,0))="","",IF(INDEX('Detail-SR'!$E$8:$E$27,MATCH(I573,'Detail-SR'!$A$8:$A$27,0))=H573,INDEX('Detail-SR'!$B$8:$B$27,MATCH(I573,'Detail-SR'!$A$8:$A$27,0)),""))</f>
        <v/>
      </c>
      <c r="K573" s="33"/>
      <c r="L573" s="50">
        <f t="shared" si="25"/>
        <v>0</v>
      </c>
      <c r="M573" s="50" t="str">
        <f t="shared" si="26"/>
        <v>D10b</v>
      </c>
    </row>
    <row r="574" spans="1:13" x14ac:dyDescent="0.25">
      <c r="A574" s="50">
        <v>567</v>
      </c>
      <c r="B574" s="50" t="s">
        <v>233</v>
      </c>
      <c r="C574" s="52" t="str">
        <f>IF(H574="","",IF(INDEX('Disrupt-DIH'!$B$8:$B$22,MATCH(B574,'Disrupt-DIH'!$A$8:$A$22,0))="","",INDEX('Disrupt-DIH'!$B$8:$B$22,MATCH(B574,'Disrupt-DIH'!$A$8:$A$22,0))))</f>
        <v/>
      </c>
      <c r="D574" s="64" t="s">
        <v>49</v>
      </c>
      <c r="E574" s="64" t="str">
        <f>IF(INDEX('Disrupt-DIH'!$B$8:$B$22,MATCH($B574,'Disrupt-DIH'!$A$8:$A$22,0))="","",IF(INDEX('Disrupt-DIH'!D$8:D$22,MATCH($B574,'Disrupt-DIH'!$A$8:$A$22,0))="N/A","No","Yes"))</f>
        <v/>
      </c>
      <c r="F574" s="64" t="str">
        <f>IF(INDEX('Disrupt-DIH'!$B$8:$B$22,MATCH($B574,'Disrupt-DIH'!$A$8:$A$22,0))="","",IF(INDEX('Disrupt-DIH'!E$8:E$22,MATCH($B574,'Disrupt-DIH'!$A$8:$A$22,0))="N/A","No","Yes"))</f>
        <v/>
      </c>
      <c r="G574" s="64" t="str">
        <f>IF(INDEX('Disrupt-DIH'!$B$8:$B$22,MATCH($B574,'Disrupt-DIH'!$A$8:$A$22,0))="","",IF(INDEX('Disrupt-DIH'!F$8:F$22,MATCH($B574,'Disrupt-DIH'!$A$8:$A$22,0))="N/A","No","Yes"))</f>
        <v/>
      </c>
      <c r="H574" s="64" t="str">
        <f t="shared" si="24"/>
        <v/>
      </c>
      <c r="I574" s="50">
        <v>7</v>
      </c>
      <c r="J574" s="52" t="str">
        <f>IF(INDEX('Detail-SR'!$B$8:$B$27,MATCH(I574,'Detail-SR'!$A$8:$A$27,0))="","",IF(INDEX('Detail-SR'!$E$8:$E$27,MATCH(I574,'Detail-SR'!$A$8:$A$27,0))=H574,INDEX('Detail-SR'!$B$8:$B$27,MATCH(I574,'Detail-SR'!$A$8:$A$27,0)),""))</f>
        <v/>
      </c>
      <c r="K574" s="33"/>
      <c r="L574" s="50">
        <f t="shared" si="25"/>
        <v>0</v>
      </c>
      <c r="M574" s="50" t="str">
        <f t="shared" si="26"/>
        <v>D10b</v>
      </c>
    </row>
    <row r="575" spans="1:13" x14ac:dyDescent="0.25">
      <c r="A575" s="50">
        <v>568</v>
      </c>
      <c r="B575" s="50" t="s">
        <v>233</v>
      </c>
      <c r="C575" s="52" t="str">
        <f>IF(H575="","",IF(INDEX('Disrupt-DIH'!$B$8:$B$22,MATCH(B575,'Disrupt-DIH'!$A$8:$A$22,0))="","",INDEX('Disrupt-DIH'!$B$8:$B$22,MATCH(B575,'Disrupt-DIH'!$A$8:$A$22,0))))</f>
        <v/>
      </c>
      <c r="D575" s="64" t="s">
        <v>49</v>
      </c>
      <c r="E575" s="64" t="str">
        <f>IF(INDEX('Disrupt-DIH'!$B$8:$B$22,MATCH($B575,'Disrupt-DIH'!$A$8:$A$22,0))="","",IF(INDEX('Disrupt-DIH'!D$8:D$22,MATCH($B575,'Disrupt-DIH'!$A$8:$A$22,0))="N/A","No","Yes"))</f>
        <v/>
      </c>
      <c r="F575" s="64" t="str">
        <f>IF(INDEX('Disrupt-DIH'!$B$8:$B$22,MATCH($B575,'Disrupt-DIH'!$A$8:$A$22,0))="","",IF(INDEX('Disrupt-DIH'!E$8:E$22,MATCH($B575,'Disrupt-DIH'!$A$8:$A$22,0))="N/A","No","Yes"))</f>
        <v/>
      </c>
      <c r="G575" s="64" t="str">
        <f>IF(INDEX('Disrupt-DIH'!$B$8:$B$22,MATCH($B575,'Disrupt-DIH'!$A$8:$A$22,0))="","",IF(INDEX('Disrupt-DIH'!F$8:F$22,MATCH($B575,'Disrupt-DIH'!$A$8:$A$22,0))="N/A","No","Yes"))</f>
        <v/>
      </c>
      <c r="H575" s="64" t="str">
        <f t="shared" si="24"/>
        <v/>
      </c>
      <c r="I575" s="50">
        <v>8</v>
      </c>
      <c r="J575" s="52" t="str">
        <f>IF(INDEX('Detail-SR'!$B$8:$B$27,MATCH(I575,'Detail-SR'!$A$8:$A$27,0))="","",IF(INDEX('Detail-SR'!$E$8:$E$27,MATCH(I575,'Detail-SR'!$A$8:$A$27,0))=H575,INDEX('Detail-SR'!$B$8:$B$27,MATCH(I575,'Detail-SR'!$A$8:$A$27,0)),""))</f>
        <v/>
      </c>
      <c r="K575" s="33"/>
      <c r="L575" s="50">
        <f t="shared" si="25"/>
        <v>0</v>
      </c>
      <c r="M575" s="50" t="str">
        <f t="shared" si="26"/>
        <v>D10b</v>
      </c>
    </row>
    <row r="576" spans="1:13" x14ac:dyDescent="0.25">
      <c r="A576" s="50">
        <v>569</v>
      </c>
      <c r="B576" s="50" t="s">
        <v>233</v>
      </c>
      <c r="C576" s="52" t="str">
        <f>IF(H576="","",IF(INDEX('Disrupt-DIH'!$B$8:$B$22,MATCH(B576,'Disrupt-DIH'!$A$8:$A$22,0))="","",INDEX('Disrupt-DIH'!$B$8:$B$22,MATCH(B576,'Disrupt-DIH'!$A$8:$A$22,0))))</f>
        <v/>
      </c>
      <c r="D576" s="64" t="s">
        <v>49</v>
      </c>
      <c r="E576" s="64" t="str">
        <f>IF(INDEX('Disrupt-DIH'!$B$8:$B$22,MATCH($B576,'Disrupt-DIH'!$A$8:$A$22,0))="","",IF(INDEX('Disrupt-DIH'!D$8:D$22,MATCH($B576,'Disrupt-DIH'!$A$8:$A$22,0))="N/A","No","Yes"))</f>
        <v/>
      </c>
      <c r="F576" s="64" t="str">
        <f>IF(INDEX('Disrupt-DIH'!$B$8:$B$22,MATCH($B576,'Disrupt-DIH'!$A$8:$A$22,0))="","",IF(INDEX('Disrupt-DIH'!E$8:E$22,MATCH($B576,'Disrupt-DIH'!$A$8:$A$22,0))="N/A","No","Yes"))</f>
        <v/>
      </c>
      <c r="G576" s="64" t="str">
        <f>IF(INDEX('Disrupt-DIH'!$B$8:$B$22,MATCH($B576,'Disrupt-DIH'!$A$8:$A$22,0))="","",IF(INDEX('Disrupt-DIH'!F$8:F$22,MATCH($B576,'Disrupt-DIH'!$A$8:$A$22,0))="N/A","No","Yes"))</f>
        <v/>
      </c>
      <c r="H576" s="64" t="str">
        <f t="shared" si="24"/>
        <v/>
      </c>
      <c r="I576" s="50">
        <v>9</v>
      </c>
      <c r="J576" s="52" t="str">
        <f>IF(INDEX('Detail-SR'!$B$8:$B$27,MATCH(I576,'Detail-SR'!$A$8:$A$27,0))="","",IF(INDEX('Detail-SR'!$E$8:$E$27,MATCH(I576,'Detail-SR'!$A$8:$A$27,0))=H576,INDEX('Detail-SR'!$B$8:$B$27,MATCH(I576,'Detail-SR'!$A$8:$A$27,0)),""))</f>
        <v/>
      </c>
      <c r="K576" s="33"/>
      <c r="L576" s="50">
        <f t="shared" si="25"/>
        <v>0</v>
      </c>
      <c r="M576" s="50" t="str">
        <f t="shared" si="26"/>
        <v>D10b</v>
      </c>
    </row>
    <row r="577" spans="1:13" x14ac:dyDescent="0.25">
      <c r="A577" s="50">
        <v>570</v>
      </c>
      <c r="B577" s="50" t="s">
        <v>233</v>
      </c>
      <c r="C577" s="52" t="str">
        <f>IF(H577="","",IF(INDEX('Disrupt-DIH'!$B$8:$B$22,MATCH(B577,'Disrupt-DIH'!$A$8:$A$22,0))="","",INDEX('Disrupt-DIH'!$B$8:$B$22,MATCH(B577,'Disrupt-DIH'!$A$8:$A$22,0))))</f>
        <v/>
      </c>
      <c r="D577" s="64" t="s">
        <v>49</v>
      </c>
      <c r="E577" s="64" t="str">
        <f>IF(INDEX('Disrupt-DIH'!$B$8:$B$22,MATCH($B577,'Disrupt-DIH'!$A$8:$A$22,0))="","",IF(INDEX('Disrupt-DIH'!D$8:D$22,MATCH($B577,'Disrupt-DIH'!$A$8:$A$22,0))="N/A","No","Yes"))</f>
        <v/>
      </c>
      <c r="F577" s="64" t="str">
        <f>IF(INDEX('Disrupt-DIH'!$B$8:$B$22,MATCH($B577,'Disrupt-DIH'!$A$8:$A$22,0))="","",IF(INDEX('Disrupt-DIH'!E$8:E$22,MATCH($B577,'Disrupt-DIH'!$A$8:$A$22,0))="N/A","No","Yes"))</f>
        <v/>
      </c>
      <c r="G577" s="64" t="str">
        <f>IF(INDEX('Disrupt-DIH'!$B$8:$B$22,MATCH($B577,'Disrupt-DIH'!$A$8:$A$22,0))="","",IF(INDEX('Disrupt-DIH'!F$8:F$22,MATCH($B577,'Disrupt-DIH'!$A$8:$A$22,0))="N/A","No","Yes"))</f>
        <v/>
      </c>
      <c r="H577" s="64" t="str">
        <f t="shared" si="24"/>
        <v/>
      </c>
      <c r="I577" s="50">
        <v>10</v>
      </c>
      <c r="J577" s="52" t="str">
        <f>IF(INDEX('Detail-SR'!$B$8:$B$27,MATCH(I577,'Detail-SR'!$A$8:$A$27,0))="","",IF(INDEX('Detail-SR'!$E$8:$E$27,MATCH(I577,'Detail-SR'!$A$8:$A$27,0))=H577,INDEX('Detail-SR'!$B$8:$B$27,MATCH(I577,'Detail-SR'!$A$8:$A$27,0)),""))</f>
        <v/>
      </c>
      <c r="K577" s="33"/>
      <c r="L577" s="50">
        <f t="shared" si="25"/>
        <v>0</v>
      </c>
      <c r="M577" s="50" t="str">
        <f t="shared" si="26"/>
        <v>D10b</v>
      </c>
    </row>
    <row r="578" spans="1:13" x14ac:dyDescent="0.25">
      <c r="A578" s="50">
        <v>571</v>
      </c>
      <c r="B578" s="50" t="s">
        <v>233</v>
      </c>
      <c r="C578" s="52" t="str">
        <f>IF(H578="","",IF(INDEX('Disrupt-DIH'!$B$8:$B$22,MATCH(B578,'Disrupt-DIH'!$A$8:$A$22,0))="","",INDEX('Disrupt-DIH'!$B$8:$B$22,MATCH(B578,'Disrupt-DIH'!$A$8:$A$22,0))))</f>
        <v/>
      </c>
      <c r="D578" s="64" t="s">
        <v>49</v>
      </c>
      <c r="E578" s="64" t="str">
        <f>IF(INDEX('Disrupt-DIH'!$B$8:$B$22,MATCH($B578,'Disrupt-DIH'!$A$8:$A$22,0))="","",IF(INDEX('Disrupt-DIH'!D$8:D$22,MATCH($B578,'Disrupt-DIH'!$A$8:$A$22,0))="N/A","No","Yes"))</f>
        <v/>
      </c>
      <c r="F578" s="64" t="str">
        <f>IF(INDEX('Disrupt-DIH'!$B$8:$B$22,MATCH($B578,'Disrupt-DIH'!$A$8:$A$22,0))="","",IF(INDEX('Disrupt-DIH'!E$8:E$22,MATCH($B578,'Disrupt-DIH'!$A$8:$A$22,0))="N/A","No","Yes"))</f>
        <v/>
      </c>
      <c r="G578" s="64" t="str">
        <f>IF(INDEX('Disrupt-DIH'!$B$8:$B$22,MATCH($B578,'Disrupt-DIH'!$A$8:$A$22,0))="","",IF(INDEX('Disrupt-DIH'!F$8:F$22,MATCH($B578,'Disrupt-DIH'!$A$8:$A$22,0))="N/A","No","Yes"))</f>
        <v/>
      </c>
      <c r="H578" s="64" t="str">
        <f t="shared" si="24"/>
        <v/>
      </c>
      <c r="I578" s="50">
        <v>11</v>
      </c>
      <c r="J578" s="52" t="str">
        <f>IF(INDEX('Detail-SR'!$B$8:$B$27,MATCH(I578,'Detail-SR'!$A$8:$A$27,0))="","",IF(INDEX('Detail-SR'!$E$8:$E$27,MATCH(I578,'Detail-SR'!$A$8:$A$27,0))=H578,INDEX('Detail-SR'!$B$8:$B$27,MATCH(I578,'Detail-SR'!$A$8:$A$27,0)),""))</f>
        <v/>
      </c>
      <c r="K578" s="33"/>
      <c r="L578" s="50">
        <f t="shared" si="25"/>
        <v>0</v>
      </c>
      <c r="M578" s="50" t="str">
        <f t="shared" si="26"/>
        <v>D10b</v>
      </c>
    </row>
    <row r="579" spans="1:13" x14ac:dyDescent="0.25">
      <c r="A579" s="50">
        <v>572</v>
      </c>
      <c r="B579" s="50" t="s">
        <v>233</v>
      </c>
      <c r="C579" s="52" t="str">
        <f>IF(H579="","",IF(INDEX('Disrupt-DIH'!$B$8:$B$22,MATCH(B579,'Disrupt-DIH'!$A$8:$A$22,0))="","",INDEX('Disrupt-DIH'!$B$8:$B$22,MATCH(B579,'Disrupt-DIH'!$A$8:$A$22,0))))</f>
        <v/>
      </c>
      <c r="D579" s="64" t="s">
        <v>49</v>
      </c>
      <c r="E579" s="64" t="str">
        <f>IF(INDEX('Disrupt-DIH'!$B$8:$B$22,MATCH($B579,'Disrupt-DIH'!$A$8:$A$22,0))="","",IF(INDEX('Disrupt-DIH'!D$8:D$22,MATCH($B579,'Disrupt-DIH'!$A$8:$A$22,0))="N/A","No","Yes"))</f>
        <v/>
      </c>
      <c r="F579" s="64" t="str">
        <f>IF(INDEX('Disrupt-DIH'!$B$8:$B$22,MATCH($B579,'Disrupt-DIH'!$A$8:$A$22,0))="","",IF(INDEX('Disrupt-DIH'!E$8:E$22,MATCH($B579,'Disrupt-DIH'!$A$8:$A$22,0))="N/A","No","Yes"))</f>
        <v/>
      </c>
      <c r="G579" s="64" t="str">
        <f>IF(INDEX('Disrupt-DIH'!$B$8:$B$22,MATCH($B579,'Disrupt-DIH'!$A$8:$A$22,0))="","",IF(INDEX('Disrupt-DIH'!F$8:F$22,MATCH($B579,'Disrupt-DIH'!$A$8:$A$22,0))="N/A","No","Yes"))</f>
        <v/>
      </c>
      <c r="H579" s="64" t="str">
        <f t="shared" si="24"/>
        <v/>
      </c>
      <c r="I579" s="50">
        <v>12</v>
      </c>
      <c r="J579" s="52" t="str">
        <f>IF(INDEX('Detail-SR'!$B$8:$B$27,MATCH(I579,'Detail-SR'!$A$8:$A$27,0))="","",IF(INDEX('Detail-SR'!$E$8:$E$27,MATCH(I579,'Detail-SR'!$A$8:$A$27,0))=H579,INDEX('Detail-SR'!$B$8:$B$27,MATCH(I579,'Detail-SR'!$A$8:$A$27,0)),""))</f>
        <v/>
      </c>
      <c r="K579" s="33"/>
      <c r="L579" s="50">
        <f t="shared" si="25"/>
        <v>0</v>
      </c>
      <c r="M579" s="50" t="str">
        <f t="shared" si="26"/>
        <v>D10b</v>
      </c>
    </row>
    <row r="580" spans="1:13" x14ac:dyDescent="0.25">
      <c r="A580" s="50">
        <v>573</v>
      </c>
      <c r="B580" s="50" t="s">
        <v>233</v>
      </c>
      <c r="C580" s="52" t="str">
        <f>IF(H580="","",IF(INDEX('Disrupt-DIH'!$B$8:$B$22,MATCH(B580,'Disrupt-DIH'!$A$8:$A$22,0))="","",INDEX('Disrupt-DIH'!$B$8:$B$22,MATCH(B580,'Disrupt-DIH'!$A$8:$A$22,0))))</f>
        <v/>
      </c>
      <c r="D580" s="64" t="s">
        <v>49</v>
      </c>
      <c r="E580" s="64" t="str">
        <f>IF(INDEX('Disrupt-DIH'!$B$8:$B$22,MATCH($B580,'Disrupt-DIH'!$A$8:$A$22,0))="","",IF(INDEX('Disrupt-DIH'!D$8:D$22,MATCH($B580,'Disrupt-DIH'!$A$8:$A$22,0))="N/A","No","Yes"))</f>
        <v/>
      </c>
      <c r="F580" s="64" t="str">
        <f>IF(INDEX('Disrupt-DIH'!$B$8:$B$22,MATCH($B580,'Disrupt-DIH'!$A$8:$A$22,0))="","",IF(INDEX('Disrupt-DIH'!E$8:E$22,MATCH($B580,'Disrupt-DIH'!$A$8:$A$22,0))="N/A","No","Yes"))</f>
        <v/>
      </c>
      <c r="G580" s="64" t="str">
        <f>IF(INDEX('Disrupt-DIH'!$B$8:$B$22,MATCH($B580,'Disrupt-DIH'!$A$8:$A$22,0))="","",IF(INDEX('Disrupt-DIH'!F$8:F$22,MATCH($B580,'Disrupt-DIH'!$A$8:$A$22,0))="N/A","No","Yes"))</f>
        <v/>
      </c>
      <c r="H580" s="64" t="str">
        <f t="shared" si="24"/>
        <v/>
      </c>
      <c r="I580" s="50">
        <v>13</v>
      </c>
      <c r="J580" s="52" t="str">
        <f>IF(INDEX('Detail-SR'!$B$8:$B$27,MATCH(I580,'Detail-SR'!$A$8:$A$27,0))="","",IF(INDEX('Detail-SR'!$E$8:$E$27,MATCH(I580,'Detail-SR'!$A$8:$A$27,0))=H580,INDEX('Detail-SR'!$B$8:$B$27,MATCH(I580,'Detail-SR'!$A$8:$A$27,0)),""))</f>
        <v/>
      </c>
      <c r="K580" s="33"/>
      <c r="L580" s="50">
        <f t="shared" si="25"/>
        <v>0</v>
      </c>
      <c r="M580" s="50" t="str">
        <f t="shared" si="26"/>
        <v>D10b</v>
      </c>
    </row>
    <row r="581" spans="1:13" x14ac:dyDescent="0.25">
      <c r="A581" s="50">
        <v>574</v>
      </c>
      <c r="B581" s="50" t="s">
        <v>233</v>
      </c>
      <c r="C581" s="52" t="str">
        <f>IF(H581="","",IF(INDEX('Disrupt-DIH'!$B$8:$B$22,MATCH(B581,'Disrupt-DIH'!$A$8:$A$22,0))="","",INDEX('Disrupt-DIH'!$B$8:$B$22,MATCH(B581,'Disrupt-DIH'!$A$8:$A$22,0))))</f>
        <v/>
      </c>
      <c r="D581" s="64" t="s">
        <v>49</v>
      </c>
      <c r="E581" s="64" t="str">
        <f>IF(INDEX('Disrupt-DIH'!$B$8:$B$22,MATCH($B581,'Disrupt-DIH'!$A$8:$A$22,0))="","",IF(INDEX('Disrupt-DIH'!D$8:D$22,MATCH($B581,'Disrupt-DIH'!$A$8:$A$22,0))="N/A","No","Yes"))</f>
        <v/>
      </c>
      <c r="F581" s="64" t="str">
        <f>IF(INDEX('Disrupt-DIH'!$B$8:$B$22,MATCH($B581,'Disrupt-DIH'!$A$8:$A$22,0))="","",IF(INDEX('Disrupt-DIH'!E$8:E$22,MATCH($B581,'Disrupt-DIH'!$A$8:$A$22,0))="N/A","No","Yes"))</f>
        <v/>
      </c>
      <c r="G581" s="64" t="str">
        <f>IF(INDEX('Disrupt-DIH'!$B$8:$B$22,MATCH($B581,'Disrupt-DIH'!$A$8:$A$22,0))="","",IF(INDEX('Disrupt-DIH'!F$8:F$22,MATCH($B581,'Disrupt-DIH'!$A$8:$A$22,0))="N/A","No","Yes"))</f>
        <v/>
      </c>
      <c r="H581" s="64" t="str">
        <f t="shared" si="24"/>
        <v/>
      </c>
      <c r="I581" s="50">
        <v>14</v>
      </c>
      <c r="J581" s="52" t="str">
        <f>IF(INDEX('Detail-SR'!$B$8:$B$27,MATCH(I581,'Detail-SR'!$A$8:$A$27,0))="","",IF(INDEX('Detail-SR'!$E$8:$E$27,MATCH(I581,'Detail-SR'!$A$8:$A$27,0))=H581,INDEX('Detail-SR'!$B$8:$B$27,MATCH(I581,'Detail-SR'!$A$8:$A$27,0)),""))</f>
        <v/>
      </c>
      <c r="K581" s="33"/>
      <c r="L581" s="50">
        <f t="shared" si="25"/>
        <v>0</v>
      </c>
      <c r="M581" s="50" t="str">
        <f t="shared" si="26"/>
        <v>D10b</v>
      </c>
    </row>
    <row r="582" spans="1:13" x14ac:dyDescent="0.25">
      <c r="A582" s="50">
        <v>575</v>
      </c>
      <c r="B582" s="50" t="s">
        <v>233</v>
      </c>
      <c r="C582" s="52" t="str">
        <f>IF(H582="","",IF(INDEX('Disrupt-DIH'!$B$8:$B$22,MATCH(B582,'Disrupt-DIH'!$A$8:$A$22,0))="","",INDEX('Disrupt-DIH'!$B$8:$B$22,MATCH(B582,'Disrupt-DIH'!$A$8:$A$22,0))))</f>
        <v/>
      </c>
      <c r="D582" s="64" t="s">
        <v>49</v>
      </c>
      <c r="E582" s="64" t="str">
        <f>IF(INDEX('Disrupt-DIH'!$B$8:$B$22,MATCH($B582,'Disrupt-DIH'!$A$8:$A$22,0))="","",IF(INDEX('Disrupt-DIH'!D$8:D$22,MATCH($B582,'Disrupt-DIH'!$A$8:$A$22,0))="N/A","No","Yes"))</f>
        <v/>
      </c>
      <c r="F582" s="64" t="str">
        <f>IF(INDEX('Disrupt-DIH'!$B$8:$B$22,MATCH($B582,'Disrupt-DIH'!$A$8:$A$22,0))="","",IF(INDEX('Disrupt-DIH'!E$8:E$22,MATCH($B582,'Disrupt-DIH'!$A$8:$A$22,0))="N/A","No","Yes"))</f>
        <v/>
      </c>
      <c r="G582" s="64" t="str">
        <f>IF(INDEX('Disrupt-DIH'!$B$8:$B$22,MATCH($B582,'Disrupt-DIH'!$A$8:$A$22,0))="","",IF(INDEX('Disrupt-DIH'!F$8:F$22,MATCH($B582,'Disrupt-DIH'!$A$8:$A$22,0))="N/A","No","Yes"))</f>
        <v/>
      </c>
      <c r="H582" s="64" t="str">
        <f t="shared" si="24"/>
        <v/>
      </c>
      <c r="I582" s="50">
        <v>15</v>
      </c>
      <c r="J582" s="52" t="str">
        <f>IF(INDEX('Detail-SR'!$B$8:$B$27,MATCH(I582,'Detail-SR'!$A$8:$A$27,0))="","",IF(INDEX('Detail-SR'!$E$8:$E$27,MATCH(I582,'Detail-SR'!$A$8:$A$27,0))=H582,INDEX('Detail-SR'!$B$8:$B$27,MATCH(I582,'Detail-SR'!$A$8:$A$27,0)),""))</f>
        <v/>
      </c>
      <c r="K582" s="33"/>
      <c r="L582" s="50">
        <f t="shared" si="25"/>
        <v>0</v>
      </c>
      <c r="M582" s="50" t="str">
        <f t="shared" si="26"/>
        <v>D10b</v>
      </c>
    </row>
    <row r="583" spans="1:13" x14ac:dyDescent="0.25">
      <c r="A583" s="50">
        <v>576</v>
      </c>
      <c r="B583" s="50" t="s">
        <v>233</v>
      </c>
      <c r="C583" s="52" t="str">
        <f>IF(H583="","",IF(INDEX('Disrupt-DIH'!$B$8:$B$22,MATCH(B583,'Disrupt-DIH'!$A$8:$A$22,0))="","",INDEX('Disrupt-DIH'!$B$8:$B$22,MATCH(B583,'Disrupt-DIH'!$A$8:$A$22,0))))</f>
        <v/>
      </c>
      <c r="D583" s="64" t="s">
        <v>49</v>
      </c>
      <c r="E583" s="64" t="str">
        <f>IF(INDEX('Disrupt-DIH'!$B$8:$B$22,MATCH($B583,'Disrupt-DIH'!$A$8:$A$22,0))="","",IF(INDEX('Disrupt-DIH'!D$8:D$22,MATCH($B583,'Disrupt-DIH'!$A$8:$A$22,0))="N/A","No","Yes"))</f>
        <v/>
      </c>
      <c r="F583" s="64" t="str">
        <f>IF(INDEX('Disrupt-DIH'!$B$8:$B$22,MATCH($B583,'Disrupt-DIH'!$A$8:$A$22,0))="","",IF(INDEX('Disrupt-DIH'!E$8:E$22,MATCH($B583,'Disrupt-DIH'!$A$8:$A$22,0))="N/A","No","Yes"))</f>
        <v/>
      </c>
      <c r="G583" s="64" t="str">
        <f>IF(INDEX('Disrupt-DIH'!$B$8:$B$22,MATCH($B583,'Disrupt-DIH'!$A$8:$A$22,0))="","",IF(INDEX('Disrupt-DIH'!F$8:F$22,MATCH($B583,'Disrupt-DIH'!$A$8:$A$22,0))="N/A","No","Yes"))</f>
        <v/>
      </c>
      <c r="H583" s="64" t="str">
        <f t="shared" si="24"/>
        <v/>
      </c>
      <c r="I583" s="50">
        <v>16</v>
      </c>
      <c r="J583" s="52" t="str">
        <f>IF(INDEX('Detail-SR'!$B$8:$B$27,MATCH(I583,'Detail-SR'!$A$8:$A$27,0))="","",IF(INDEX('Detail-SR'!$E$8:$E$27,MATCH(I583,'Detail-SR'!$A$8:$A$27,0))=H583,INDEX('Detail-SR'!$B$8:$B$27,MATCH(I583,'Detail-SR'!$A$8:$A$27,0)),""))</f>
        <v/>
      </c>
      <c r="K583" s="33"/>
      <c r="L583" s="50">
        <f t="shared" si="25"/>
        <v>0</v>
      </c>
      <c r="M583" s="50" t="str">
        <f t="shared" si="26"/>
        <v>D10b</v>
      </c>
    </row>
    <row r="584" spans="1:13" x14ac:dyDescent="0.25">
      <c r="A584" s="50">
        <v>577</v>
      </c>
      <c r="B584" s="50" t="s">
        <v>233</v>
      </c>
      <c r="C584" s="52" t="str">
        <f>IF(H584="","",IF(INDEX('Disrupt-DIH'!$B$8:$B$22,MATCH(B584,'Disrupt-DIH'!$A$8:$A$22,0))="","",INDEX('Disrupt-DIH'!$B$8:$B$22,MATCH(B584,'Disrupt-DIH'!$A$8:$A$22,0))))</f>
        <v/>
      </c>
      <c r="D584" s="64" t="s">
        <v>49</v>
      </c>
      <c r="E584" s="64" t="str">
        <f>IF(INDEX('Disrupt-DIH'!$B$8:$B$22,MATCH($B584,'Disrupt-DIH'!$A$8:$A$22,0))="","",IF(INDEX('Disrupt-DIH'!D$8:D$22,MATCH($B584,'Disrupt-DIH'!$A$8:$A$22,0))="N/A","No","Yes"))</f>
        <v/>
      </c>
      <c r="F584" s="64" t="str">
        <f>IF(INDEX('Disrupt-DIH'!$B$8:$B$22,MATCH($B584,'Disrupt-DIH'!$A$8:$A$22,0))="","",IF(INDEX('Disrupt-DIH'!E$8:E$22,MATCH($B584,'Disrupt-DIH'!$A$8:$A$22,0))="N/A","No","Yes"))</f>
        <v/>
      </c>
      <c r="G584" s="64" t="str">
        <f>IF(INDEX('Disrupt-DIH'!$B$8:$B$22,MATCH($B584,'Disrupt-DIH'!$A$8:$A$22,0))="","",IF(INDEX('Disrupt-DIH'!F$8:F$22,MATCH($B584,'Disrupt-DIH'!$A$8:$A$22,0))="N/A","No","Yes"))</f>
        <v/>
      </c>
      <c r="H584" s="64" t="str">
        <f t="shared" si="24"/>
        <v/>
      </c>
      <c r="I584" s="50">
        <v>17</v>
      </c>
      <c r="J584" s="52" t="str">
        <f>IF(INDEX('Detail-SR'!$B$8:$B$27,MATCH(I584,'Detail-SR'!$A$8:$A$27,0))="","",IF(INDEX('Detail-SR'!$E$8:$E$27,MATCH(I584,'Detail-SR'!$A$8:$A$27,0))=H584,INDEX('Detail-SR'!$B$8:$B$27,MATCH(I584,'Detail-SR'!$A$8:$A$27,0)),""))</f>
        <v/>
      </c>
      <c r="K584" s="33"/>
      <c r="L584" s="50">
        <f t="shared" si="25"/>
        <v>0</v>
      </c>
      <c r="M584" s="50" t="str">
        <f t="shared" si="26"/>
        <v>D10b</v>
      </c>
    </row>
    <row r="585" spans="1:13" x14ac:dyDescent="0.25">
      <c r="A585" s="50">
        <v>578</v>
      </c>
      <c r="B585" s="50" t="s">
        <v>233</v>
      </c>
      <c r="C585" s="52" t="str">
        <f>IF(H585="","",IF(INDEX('Disrupt-DIH'!$B$8:$B$22,MATCH(B585,'Disrupt-DIH'!$A$8:$A$22,0))="","",INDEX('Disrupt-DIH'!$B$8:$B$22,MATCH(B585,'Disrupt-DIH'!$A$8:$A$22,0))))</f>
        <v/>
      </c>
      <c r="D585" s="64" t="s">
        <v>49</v>
      </c>
      <c r="E585" s="64" t="str">
        <f>IF(INDEX('Disrupt-DIH'!$B$8:$B$22,MATCH($B585,'Disrupt-DIH'!$A$8:$A$22,0))="","",IF(INDEX('Disrupt-DIH'!D$8:D$22,MATCH($B585,'Disrupt-DIH'!$A$8:$A$22,0))="N/A","No","Yes"))</f>
        <v/>
      </c>
      <c r="F585" s="64" t="str">
        <f>IF(INDEX('Disrupt-DIH'!$B$8:$B$22,MATCH($B585,'Disrupt-DIH'!$A$8:$A$22,0))="","",IF(INDEX('Disrupt-DIH'!E$8:E$22,MATCH($B585,'Disrupt-DIH'!$A$8:$A$22,0))="N/A","No","Yes"))</f>
        <v/>
      </c>
      <c r="G585" s="64" t="str">
        <f>IF(INDEX('Disrupt-DIH'!$B$8:$B$22,MATCH($B585,'Disrupt-DIH'!$A$8:$A$22,0))="","",IF(INDEX('Disrupt-DIH'!F$8:F$22,MATCH($B585,'Disrupt-DIH'!$A$8:$A$22,0))="N/A","No","Yes"))</f>
        <v/>
      </c>
      <c r="H585" s="64" t="str">
        <f t="shared" ref="H585:H648" si="27">IF(AND(D585="Electricity",E585="Yes"),"Electricity",IF(AND(D585="Natural Gas",F585="Yes"),"Natural Gas",IF(AND(D585="Water",G585="Yes"),"Water","")))</f>
        <v/>
      </c>
      <c r="I585" s="50">
        <v>18</v>
      </c>
      <c r="J585" s="52" t="str">
        <f>IF(INDEX('Detail-SR'!$B$8:$B$27,MATCH(I585,'Detail-SR'!$A$8:$A$27,0))="","",IF(INDEX('Detail-SR'!$E$8:$E$27,MATCH(I585,'Detail-SR'!$A$8:$A$27,0))=H585,INDEX('Detail-SR'!$B$8:$B$27,MATCH(I585,'Detail-SR'!$A$8:$A$27,0)),""))</f>
        <v/>
      </c>
      <c r="K585" s="33"/>
      <c r="L585" s="50">
        <f t="shared" ref="L585:L648" si="28">IF(J585="",0,IF(K585="Yes",0,0.8))</f>
        <v>0</v>
      </c>
      <c r="M585" s="50" t="str">
        <f t="shared" ref="M585:M648" si="29">B585&amp;(IF(D585="Electricity","a",IF(D585="Natural Gas","b","c")))</f>
        <v>D10b</v>
      </c>
    </row>
    <row r="586" spans="1:13" x14ac:dyDescent="0.25">
      <c r="A586" s="50">
        <v>579</v>
      </c>
      <c r="B586" s="50" t="s">
        <v>233</v>
      </c>
      <c r="C586" s="52" t="str">
        <f>IF(H586="","",IF(INDEX('Disrupt-DIH'!$B$8:$B$22,MATCH(B586,'Disrupt-DIH'!$A$8:$A$22,0))="","",INDEX('Disrupt-DIH'!$B$8:$B$22,MATCH(B586,'Disrupt-DIH'!$A$8:$A$22,0))))</f>
        <v/>
      </c>
      <c r="D586" s="64" t="s">
        <v>49</v>
      </c>
      <c r="E586" s="64" t="str">
        <f>IF(INDEX('Disrupt-DIH'!$B$8:$B$22,MATCH($B586,'Disrupt-DIH'!$A$8:$A$22,0))="","",IF(INDEX('Disrupt-DIH'!D$8:D$22,MATCH($B586,'Disrupt-DIH'!$A$8:$A$22,0))="N/A","No","Yes"))</f>
        <v/>
      </c>
      <c r="F586" s="64" t="str">
        <f>IF(INDEX('Disrupt-DIH'!$B$8:$B$22,MATCH($B586,'Disrupt-DIH'!$A$8:$A$22,0))="","",IF(INDEX('Disrupt-DIH'!E$8:E$22,MATCH($B586,'Disrupt-DIH'!$A$8:$A$22,0))="N/A","No","Yes"))</f>
        <v/>
      </c>
      <c r="G586" s="64" t="str">
        <f>IF(INDEX('Disrupt-DIH'!$B$8:$B$22,MATCH($B586,'Disrupt-DIH'!$A$8:$A$22,0))="","",IF(INDEX('Disrupt-DIH'!F$8:F$22,MATCH($B586,'Disrupt-DIH'!$A$8:$A$22,0))="N/A","No","Yes"))</f>
        <v/>
      </c>
      <c r="H586" s="64" t="str">
        <f t="shared" si="27"/>
        <v/>
      </c>
      <c r="I586" s="50">
        <v>19</v>
      </c>
      <c r="J586" s="52" t="str">
        <f>IF(INDEX('Detail-SR'!$B$8:$B$27,MATCH(I586,'Detail-SR'!$A$8:$A$27,0))="","",IF(INDEX('Detail-SR'!$E$8:$E$27,MATCH(I586,'Detail-SR'!$A$8:$A$27,0))=H586,INDEX('Detail-SR'!$B$8:$B$27,MATCH(I586,'Detail-SR'!$A$8:$A$27,0)),""))</f>
        <v/>
      </c>
      <c r="K586" s="33"/>
      <c r="L586" s="50">
        <f t="shared" si="28"/>
        <v>0</v>
      </c>
      <c r="M586" s="50" t="str">
        <f t="shared" si="29"/>
        <v>D10b</v>
      </c>
    </row>
    <row r="587" spans="1:13" x14ac:dyDescent="0.25">
      <c r="A587" s="50">
        <v>580</v>
      </c>
      <c r="B587" s="50" t="s">
        <v>233</v>
      </c>
      <c r="C587" s="52" t="str">
        <f>IF(H587="","",IF(INDEX('Disrupt-DIH'!$B$8:$B$22,MATCH(B587,'Disrupt-DIH'!$A$8:$A$22,0))="","",INDEX('Disrupt-DIH'!$B$8:$B$22,MATCH(B587,'Disrupt-DIH'!$A$8:$A$22,0))))</f>
        <v/>
      </c>
      <c r="D587" s="64" t="s">
        <v>49</v>
      </c>
      <c r="E587" s="64" t="str">
        <f>IF(INDEX('Disrupt-DIH'!$B$8:$B$22,MATCH($B587,'Disrupt-DIH'!$A$8:$A$22,0))="","",IF(INDEX('Disrupt-DIH'!D$8:D$22,MATCH($B587,'Disrupt-DIH'!$A$8:$A$22,0))="N/A","No","Yes"))</f>
        <v/>
      </c>
      <c r="F587" s="64" t="str">
        <f>IF(INDEX('Disrupt-DIH'!$B$8:$B$22,MATCH($B587,'Disrupt-DIH'!$A$8:$A$22,0))="","",IF(INDEX('Disrupt-DIH'!E$8:E$22,MATCH($B587,'Disrupt-DIH'!$A$8:$A$22,0))="N/A","No","Yes"))</f>
        <v/>
      </c>
      <c r="G587" s="64" t="str">
        <f>IF(INDEX('Disrupt-DIH'!$B$8:$B$22,MATCH($B587,'Disrupt-DIH'!$A$8:$A$22,0))="","",IF(INDEX('Disrupt-DIH'!F$8:F$22,MATCH($B587,'Disrupt-DIH'!$A$8:$A$22,0))="N/A","No","Yes"))</f>
        <v/>
      </c>
      <c r="H587" s="64" t="str">
        <f t="shared" si="27"/>
        <v/>
      </c>
      <c r="I587" s="50">
        <v>20</v>
      </c>
      <c r="J587" s="52" t="str">
        <f>IF(INDEX('Detail-SR'!$B$8:$B$27,MATCH(I587,'Detail-SR'!$A$8:$A$27,0))="","",IF(INDEX('Detail-SR'!$E$8:$E$27,MATCH(I587,'Detail-SR'!$A$8:$A$27,0))=H587,INDEX('Detail-SR'!$B$8:$B$27,MATCH(I587,'Detail-SR'!$A$8:$A$27,0)),""))</f>
        <v/>
      </c>
      <c r="K587" s="33"/>
      <c r="L587" s="50">
        <f t="shared" si="28"/>
        <v>0</v>
      </c>
      <c r="M587" s="50" t="str">
        <f t="shared" si="29"/>
        <v>D10b</v>
      </c>
    </row>
    <row r="588" spans="1:13" x14ac:dyDescent="0.25">
      <c r="A588" s="50">
        <v>581</v>
      </c>
      <c r="B588" s="50" t="s">
        <v>233</v>
      </c>
      <c r="C588" s="52" t="str">
        <f>IF(H588="","",IF(INDEX('Disrupt-DIH'!$B$8:$B$22,MATCH(B588,'Disrupt-DIH'!$A$8:$A$22,0))="","",INDEX('Disrupt-DIH'!$B$8:$B$22,MATCH(B588,'Disrupt-DIH'!$A$8:$A$22,0))))</f>
        <v/>
      </c>
      <c r="D588" s="64" t="s">
        <v>38</v>
      </c>
      <c r="E588" s="64" t="str">
        <f>IF(INDEX('Disrupt-DIH'!$B$8:$B$22,MATCH($B588,'Disrupt-DIH'!$A$8:$A$22,0))="","",IF(INDEX('Disrupt-DIH'!D$8:D$22,MATCH($B588,'Disrupt-DIH'!$A$8:$A$22,0))="N/A","No","Yes"))</f>
        <v/>
      </c>
      <c r="F588" s="64" t="str">
        <f>IF(INDEX('Disrupt-DIH'!$B$8:$B$22,MATCH($B588,'Disrupt-DIH'!$A$8:$A$22,0))="","",IF(INDEX('Disrupt-DIH'!E$8:E$22,MATCH($B588,'Disrupt-DIH'!$A$8:$A$22,0))="N/A","No","Yes"))</f>
        <v/>
      </c>
      <c r="G588" s="64" t="str">
        <f>IF(INDEX('Disrupt-DIH'!$B$8:$B$22,MATCH($B588,'Disrupt-DIH'!$A$8:$A$22,0))="","",IF(INDEX('Disrupt-DIH'!F$8:F$22,MATCH($B588,'Disrupt-DIH'!$A$8:$A$22,0))="N/A","No","Yes"))</f>
        <v/>
      </c>
      <c r="H588" s="64" t="str">
        <f t="shared" si="27"/>
        <v/>
      </c>
      <c r="I588" s="50">
        <v>1</v>
      </c>
      <c r="J588" s="52" t="str">
        <f>IF(INDEX('Detail-SR'!$B$8:$B$27,MATCH(I588,'Detail-SR'!$A$8:$A$27,0))="","",IF(INDEX('Detail-SR'!$E$8:$E$27,MATCH(I588,'Detail-SR'!$A$8:$A$27,0))=H588,INDEX('Detail-SR'!$B$8:$B$27,MATCH(I588,'Detail-SR'!$A$8:$A$27,0)),""))</f>
        <v/>
      </c>
      <c r="K588" s="33"/>
      <c r="L588" s="50">
        <f t="shared" si="28"/>
        <v>0</v>
      </c>
      <c r="M588" s="50" t="str">
        <f t="shared" si="29"/>
        <v>D10c</v>
      </c>
    </row>
    <row r="589" spans="1:13" x14ac:dyDescent="0.25">
      <c r="A589" s="50">
        <v>582</v>
      </c>
      <c r="B589" s="50" t="s">
        <v>233</v>
      </c>
      <c r="C589" s="52" t="str">
        <f>IF(H589="","",IF(INDEX('Disrupt-DIH'!$B$8:$B$22,MATCH(B589,'Disrupt-DIH'!$A$8:$A$22,0))="","",INDEX('Disrupt-DIH'!$B$8:$B$22,MATCH(B589,'Disrupt-DIH'!$A$8:$A$22,0))))</f>
        <v/>
      </c>
      <c r="D589" s="64" t="s">
        <v>38</v>
      </c>
      <c r="E589" s="64" t="str">
        <f>IF(INDEX('Disrupt-DIH'!$B$8:$B$22,MATCH($B589,'Disrupt-DIH'!$A$8:$A$22,0))="","",IF(INDEX('Disrupt-DIH'!D$8:D$22,MATCH($B589,'Disrupt-DIH'!$A$8:$A$22,0))="N/A","No","Yes"))</f>
        <v/>
      </c>
      <c r="F589" s="64" t="str">
        <f>IF(INDEX('Disrupt-DIH'!$B$8:$B$22,MATCH($B589,'Disrupt-DIH'!$A$8:$A$22,0))="","",IF(INDEX('Disrupt-DIH'!E$8:E$22,MATCH($B589,'Disrupt-DIH'!$A$8:$A$22,0))="N/A","No","Yes"))</f>
        <v/>
      </c>
      <c r="G589" s="64" t="str">
        <f>IF(INDEX('Disrupt-DIH'!$B$8:$B$22,MATCH($B589,'Disrupt-DIH'!$A$8:$A$22,0))="","",IF(INDEX('Disrupt-DIH'!F$8:F$22,MATCH($B589,'Disrupt-DIH'!$A$8:$A$22,0))="N/A","No","Yes"))</f>
        <v/>
      </c>
      <c r="H589" s="64" t="str">
        <f t="shared" si="27"/>
        <v/>
      </c>
      <c r="I589" s="50">
        <v>2</v>
      </c>
      <c r="J589" s="52" t="str">
        <f>IF(INDEX('Detail-SR'!$B$8:$B$27,MATCH(I589,'Detail-SR'!$A$8:$A$27,0))="","",IF(INDEX('Detail-SR'!$E$8:$E$27,MATCH(I589,'Detail-SR'!$A$8:$A$27,0))=H589,INDEX('Detail-SR'!$B$8:$B$27,MATCH(I589,'Detail-SR'!$A$8:$A$27,0)),""))</f>
        <v/>
      </c>
      <c r="K589" s="33"/>
      <c r="L589" s="50">
        <f t="shared" si="28"/>
        <v>0</v>
      </c>
      <c r="M589" s="50" t="str">
        <f t="shared" si="29"/>
        <v>D10c</v>
      </c>
    </row>
    <row r="590" spans="1:13" x14ac:dyDescent="0.25">
      <c r="A590" s="50">
        <v>583</v>
      </c>
      <c r="B590" s="50" t="s">
        <v>233</v>
      </c>
      <c r="C590" s="52" t="str">
        <f>IF(H590="","",IF(INDEX('Disrupt-DIH'!$B$8:$B$22,MATCH(B590,'Disrupt-DIH'!$A$8:$A$22,0))="","",INDEX('Disrupt-DIH'!$B$8:$B$22,MATCH(B590,'Disrupt-DIH'!$A$8:$A$22,0))))</f>
        <v/>
      </c>
      <c r="D590" s="64" t="s">
        <v>38</v>
      </c>
      <c r="E590" s="64" t="str">
        <f>IF(INDEX('Disrupt-DIH'!$B$8:$B$22,MATCH($B590,'Disrupt-DIH'!$A$8:$A$22,0))="","",IF(INDEX('Disrupt-DIH'!D$8:D$22,MATCH($B590,'Disrupt-DIH'!$A$8:$A$22,0))="N/A","No","Yes"))</f>
        <v/>
      </c>
      <c r="F590" s="64" t="str">
        <f>IF(INDEX('Disrupt-DIH'!$B$8:$B$22,MATCH($B590,'Disrupt-DIH'!$A$8:$A$22,0))="","",IF(INDEX('Disrupt-DIH'!E$8:E$22,MATCH($B590,'Disrupt-DIH'!$A$8:$A$22,0))="N/A","No","Yes"))</f>
        <v/>
      </c>
      <c r="G590" s="64" t="str">
        <f>IF(INDEX('Disrupt-DIH'!$B$8:$B$22,MATCH($B590,'Disrupt-DIH'!$A$8:$A$22,0))="","",IF(INDEX('Disrupt-DIH'!F$8:F$22,MATCH($B590,'Disrupt-DIH'!$A$8:$A$22,0))="N/A","No","Yes"))</f>
        <v/>
      </c>
      <c r="H590" s="64" t="str">
        <f t="shared" si="27"/>
        <v/>
      </c>
      <c r="I590" s="50">
        <v>3</v>
      </c>
      <c r="J590" s="52" t="str">
        <f>IF(INDEX('Detail-SR'!$B$8:$B$27,MATCH(I590,'Detail-SR'!$A$8:$A$27,0))="","",IF(INDEX('Detail-SR'!$E$8:$E$27,MATCH(I590,'Detail-SR'!$A$8:$A$27,0))=H590,INDEX('Detail-SR'!$B$8:$B$27,MATCH(I590,'Detail-SR'!$A$8:$A$27,0)),""))</f>
        <v/>
      </c>
      <c r="K590" s="33"/>
      <c r="L590" s="50">
        <f t="shared" si="28"/>
        <v>0</v>
      </c>
      <c r="M590" s="50" t="str">
        <f t="shared" si="29"/>
        <v>D10c</v>
      </c>
    </row>
    <row r="591" spans="1:13" x14ac:dyDescent="0.25">
      <c r="A591" s="50">
        <v>584</v>
      </c>
      <c r="B591" s="50" t="s">
        <v>233</v>
      </c>
      <c r="C591" s="52" t="str">
        <f>IF(H591="","",IF(INDEX('Disrupt-DIH'!$B$8:$B$22,MATCH(B591,'Disrupt-DIH'!$A$8:$A$22,0))="","",INDEX('Disrupt-DIH'!$B$8:$B$22,MATCH(B591,'Disrupt-DIH'!$A$8:$A$22,0))))</f>
        <v/>
      </c>
      <c r="D591" s="64" t="s">
        <v>38</v>
      </c>
      <c r="E591" s="64" t="str">
        <f>IF(INDEX('Disrupt-DIH'!$B$8:$B$22,MATCH($B591,'Disrupt-DIH'!$A$8:$A$22,0))="","",IF(INDEX('Disrupt-DIH'!D$8:D$22,MATCH($B591,'Disrupt-DIH'!$A$8:$A$22,0))="N/A","No","Yes"))</f>
        <v/>
      </c>
      <c r="F591" s="64" t="str">
        <f>IF(INDEX('Disrupt-DIH'!$B$8:$B$22,MATCH($B591,'Disrupt-DIH'!$A$8:$A$22,0))="","",IF(INDEX('Disrupt-DIH'!E$8:E$22,MATCH($B591,'Disrupt-DIH'!$A$8:$A$22,0))="N/A","No","Yes"))</f>
        <v/>
      </c>
      <c r="G591" s="64" t="str">
        <f>IF(INDEX('Disrupt-DIH'!$B$8:$B$22,MATCH($B591,'Disrupt-DIH'!$A$8:$A$22,0))="","",IF(INDEX('Disrupt-DIH'!F$8:F$22,MATCH($B591,'Disrupt-DIH'!$A$8:$A$22,0))="N/A","No","Yes"))</f>
        <v/>
      </c>
      <c r="H591" s="64" t="str">
        <f t="shared" si="27"/>
        <v/>
      </c>
      <c r="I591" s="50">
        <v>4</v>
      </c>
      <c r="J591" s="52" t="str">
        <f>IF(INDEX('Detail-SR'!$B$8:$B$27,MATCH(I591,'Detail-SR'!$A$8:$A$27,0))="","",IF(INDEX('Detail-SR'!$E$8:$E$27,MATCH(I591,'Detail-SR'!$A$8:$A$27,0))=H591,INDEX('Detail-SR'!$B$8:$B$27,MATCH(I591,'Detail-SR'!$A$8:$A$27,0)),""))</f>
        <v/>
      </c>
      <c r="K591" s="33"/>
      <c r="L591" s="50">
        <f t="shared" si="28"/>
        <v>0</v>
      </c>
      <c r="M591" s="50" t="str">
        <f t="shared" si="29"/>
        <v>D10c</v>
      </c>
    </row>
    <row r="592" spans="1:13" x14ac:dyDescent="0.25">
      <c r="A592" s="50">
        <v>585</v>
      </c>
      <c r="B592" s="50" t="s">
        <v>233</v>
      </c>
      <c r="C592" s="52" t="str">
        <f>IF(H592="","",IF(INDEX('Disrupt-DIH'!$B$8:$B$22,MATCH(B592,'Disrupt-DIH'!$A$8:$A$22,0))="","",INDEX('Disrupt-DIH'!$B$8:$B$22,MATCH(B592,'Disrupt-DIH'!$A$8:$A$22,0))))</f>
        <v/>
      </c>
      <c r="D592" s="64" t="s">
        <v>38</v>
      </c>
      <c r="E592" s="64" t="str">
        <f>IF(INDEX('Disrupt-DIH'!$B$8:$B$22,MATCH($B592,'Disrupt-DIH'!$A$8:$A$22,0))="","",IF(INDEX('Disrupt-DIH'!D$8:D$22,MATCH($B592,'Disrupt-DIH'!$A$8:$A$22,0))="N/A","No","Yes"))</f>
        <v/>
      </c>
      <c r="F592" s="64" t="str">
        <f>IF(INDEX('Disrupt-DIH'!$B$8:$B$22,MATCH($B592,'Disrupt-DIH'!$A$8:$A$22,0))="","",IF(INDEX('Disrupt-DIH'!E$8:E$22,MATCH($B592,'Disrupt-DIH'!$A$8:$A$22,0))="N/A","No","Yes"))</f>
        <v/>
      </c>
      <c r="G592" s="64" t="str">
        <f>IF(INDEX('Disrupt-DIH'!$B$8:$B$22,MATCH($B592,'Disrupt-DIH'!$A$8:$A$22,0))="","",IF(INDEX('Disrupt-DIH'!F$8:F$22,MATCH($B592,'Disrupt-DIH'!$A$8:$A$22,0))="N/A","No","Yes"))</f>
        <v/>
      </c>
      <c r="H592" s="64" t="str">
        <f t="shared" si="27"/>
        <v/>
      </c>
      <c r="I592" s="50">
        <v>5</v>
      </c>
      <c r="J592" s="52" t="str">
        <f>IF(INDEX('Detail-SR'!$B$8:$B$27,MATCH(I592,'Detail-SR'!$A$8:$A$27,0))="","",IF(INDEX('Detail-SR'!$E$8:$E$27,MATCH(I592,'Detail-SR'!$A$8:$A$27,0))=H592,INDEX('Detail-SR'!$B$8:$B$27,MATCH(I592,'Detail-SR'!$A$8:$A$27,0)),""))</f>
        <v/>
      </c>
      <c r="K592" s="33"/>
      <c r="L592" s="50">
        <f t="shared" si="28"/>
        <v>0</v>
      </c>
      <c r="M592" s="50" t="str">
        <f t="shared" si="29"/>
        <v>D10c</v>
      </c>
    </row>
    <row r="593" spans="1:13" x14ac:dyDescent="0.25">
      <c r="A593" s="50">
        <v>586</v>
      </c>
      <c r="B593" s="50" t="s">
        <v>233</v>
      </c>
      <c r="C593" s="52" t="str">
        <f>IF(H593="","",IF(INDEX('Disrupt-DIH'!$B$8:$B$22,MATCH(B593,'Disrupt-DIH'!$A$8:$A$22,0))="","",INDEX('Disrupt-DIH'!$B$8:$B$22,MATCH(B593,'Disrupt-DIH'!$A$8:$A$22,0))))</f>
        <v/>
      </c>
      <c r="D593" s="64" t="s">
        <v>38</v>
      </c>
      <c r="E593" s="64" t="str">
        <f>IF(INDEX('Disrupt-DIH'!$B$8:$B$22,MATCH($B593,'Disrupt-DIH'!$A$8:$A$22,0))="","",IF(INDEX('Disrupt-DIH'!D$8:D$22,MATCH($B593,'Disrupt-DIH'!$A$8:$A$22,0))="N/A","No","Yes"))</f>
        <v/>
      </c>
      <c r="F593" s="64" t="str">
        <f>IF(INDEX('Disrupt-DIH'!$B$8:$B$22,MATCH($B593,'Disrupt-DIH'!$A$8:$A$22,0))="","",IF(INDEX('Disrupt-DIH'!E$8:E$22,MATCH($B593,'Disrupt-DIH'!$A$8:$A$22,0))="N/A","No","Yes"))</f>
        <v/>
      </c>
      <c r="G593" s="64" t="str">
        <f>IF(INDEX('Disrupt-DIH'!$B$8:$B$22,MATCH($B593,'Disrupt-DIH'!$A$8:$A$22,0))="","",IF(INDEX('Disrupt-DIH'!F$8:F$22,MATCH($B593,'Disrupt-DIH'!$A$8:$A$22,0))="N/A","No","Yes"))</f>
        <v/>
      </c>
      <c r="H593" s="64" t="str">
        <f t="shared" si="27"/>
        <v/>
      </c>
      <c r="I593" s="50">
        <v>6</v>
      </c>
      <c r="J593" s="52" t="str">
        <f>IF(INDEX('Detail-SR'!$B$8:$B$27,MATCH(I593,'Detail-SR'!$A$8:$A$27,0))="","",IF(INDEX('Detail-SR'!$E$8:$E$27,MATCH(I593,'Detail-SR'!$A$8:$A$27,0))=H593,INDEX('Detail-SR'!$B$8:$B$27,MATCH(I593,'Detail-SR'!$A$8:$A$27,0)),""))</f>
        <v/>
      </c>
      <c r="K593" s="33"/>
      <c r="L593" s="50">
        <f t="shared" si="28"/>
        <v>0</v>
      </c>
      <c r="M593" s="50" t="str">
        <f t="shared" si="29"/>
        <v>D10c</v>
      </c>
    </row>
    <row r="594" spans="1:13" x14ac:dyDescent="0.25">
      <c r="A594" s="50">
        <v>587</v>
      </c>
      <c r="B594" s="50" t="s">
        <v>233</v>
      </c>
      <c r="C594" s="52" t="str">
        <f>IF(H594="","",IF(INDEX('Disrupt-DIH'!$B$8:$B$22,MATCH(B594,'Disrupt-DIH'!$A$8:$A$22,0))="","",INDEX('Disrupt-DIH'!$B$8:$B$22,MATCH(B594,'Disrupt-DIH'!$A$8:$A$22,0))))</f>
        <v/>
      </c>
      <c r="D594" s="64" t="s">
        <v>38</v>
      </c>
      <c r="E594" s="64" t="str">
        <f>IF(INDEX('Disrupt-DIH'!$B$8:$B$22,MATCH($B594,'Disrupt-DIH'!$A$8:$A$22,0))="","",IF(INDEX('Disrupt-DIH'!D$8:D$22,MATCH($B594,'Disrupt-DIH'!$A$8:$A$22,0))="N/A","No","Yes"))</f>
        <v/>
      </c>
      <c r="F594" s="64" t="str">
        <f>IF(INDEX('Disrupt-DIH'!$B$8:$B$22,MATCH($B594,'Disrupt-DIH'!$A$8:$A$22,0))="","",IF(INDEX('Disrupt-DIH'!E$8:E$22,MATCH($B594,'Disrupt-DIH'!$A$8:$A$22,0))="N/A","No","Yes"))</f>
        <v/>
      </c>
      <c r="G594" s="64" t="str">
        <f>IF(INDEX('Disrupt-DIH'!$B$8:$B$22,MATCH($B594,'Disrupt-DIH'!$A$8:$A$22,0))="","",IF(INDEX('Disrupt-DIH'!F$8:F$22,MATCH($B594,'Disrupt-DIH'!$A$8:$A$22,0))="N/A","No","Yes"))</f>
        <v/>
      </c>
      <c r="H594" s="64" t="str">
        <f t="shared" si="27"/>
        <v/>
      </c>
      <c r="I594" s="50">
        <v>7</v>
      </c>
      <c r="J594" s="52" t="str">
        <f>IF(INDEX('Detail-SR'!$B$8:$B$27,MATCH(I594,'Detail-SR'!$A$8:$A$27,0))="","",IF(INDEX('Detail-SR'!$E$8:$E$27,MATCH(I594,'Detail-SR'!$A$8:$A$27,0))=H594,INDEX('Detail-SR'!$B$8:$B$27,MATCH(I594,'Detail-SR'!$A$8:$A$27,0)),""))</f>
        <v/>
      </c>
      <c r="K594" s="33"/>
      <c r="L594" s="50">
        <f t="shared" si="28"/>
        <v>0</v>
      </c>
      <c r="M594" s="50" t="str">
        <f t="shared" si="29"/>
        <v>D10c</v>
      </c>
    </row>
    <row r="595" spans="1:13" x14ac:dyDescent="0.25">
      <c r="A595" s="50">
        <v>588</v>
      </c>
      <c r="B595" s="50" t="s">
        <v>233</v>
      </c>
      <c r="C595" s="52" t="str">
        <f>IF(H595="","",IF(INDEX('Disrupt-DIH'!$B$8:$B$22,MATCH(B595,'Disrupt-DIH'!$A$8:$A$22,0))="","",INDEX('Disrupt-DIH'!$B$8:$B$22,MATCH(B595,'Disrupt-DIH'!$A$8:$A$22,0))))</f>
        <v/>
      </c>
      <c r="D595" s="64" t="s">
        <v>38</v>
      </c>
      <c r="E595" s="64" t="str">
        <f>IF(INDEX('Disrupt-DIH'!$B$8:$B$22,MATCH($B595,'Disrupt-DIH'!$A$8:$A$22,0))="","",IF(INDEX('Disrupt-DIH'!D$8:D$22,MATCH($B595,'Disrupt-DIH'!$A$8:$A$22,0))="N/A","No","Yes"))</f>
        <v/>
      </c>
      <c r="F595" s="64" t="str">
        <f>IF(INDEX('Disrupt-DIH'!$B$8:$B$22,MATCH($B595,'Disrupt-DIH'!$A$8:$A$22,0))="","",IF(INDEX('Disrupt-DIH'!E$8:E$22,MATCH($B595,'Disrupt-DIH'!$A$8:$A$22,0))="N/A","No","Yes"))</f>
        <v/>
      </c>
      <c r="G595" s="64" t="str">
        <f>IF(INDEX('Disrupt-DIH'!$B$8:$B$22,MATCH($B595,'Disrupt-DIH'!$A$8:$A$22,0))="","",IF(INDEX('Disrupt-DIH'!F$8:F$22,MATCH($B595,'Disrupt-DIH'!$A$8:$A$22,0))="N/A","No","Yes"))</f>
        <v/>
      </c>
      <c r="H595" s="64" t="str">
        <f t="shared" si="27"/>
        <v/>
      </c>
      <c r="I595" s="50">
        <v>8</v>
      </c>
      <c r="J595" s="52" t="str">
        <f>IF(INDEX('Detail-SR'!$B$8:$B$27,MATCH(I595,'Detail-SR'!$A$8:$A$27,0))="","",IF(INDEX('Detail-SR'!$E$8:$E$27,MATCH(I595,'Detail-SR'!$A$8:$A$27,0))=H595,INDEX('Detail-SR'!$B$8:$B$27,MATCH(I595,'Detail-SR'!$A$8:$A$27,0)),""))</f>
        <v/>
      </c>
      <c r="K595" s="33"/>
      <c r="L595" s="50">
        <f t="shared" si="28"/>
        <v>0</v>
      </c>
      <c r="M595" s="50" t="str">
        <f t="shared" si="29"/>
        <v>D10c</v>
      </c>
    </row>
    <row r="596" spans="1:13" x14ac:dyDescent="0.25">
      <c r="A596" s="50">
        <v>589</v>
      </c>
      <c r="B596" s="50" t="s">
        <v>233</v>
      </c>
      <c r="C596" s="52" t="str">
        <f>IF(H596="","",IF(INDEX('Disrupt-DIH'!$B$8:$B$22,MATCH(B596,'Disrupt-DIH'!$A$8:$A$22,0))="","",INDEX('Disrupt-DIH'!$B$8:$B$22,MATCH(B596,'Disrupt-DIH'!$A$8:$A$22,0))))</f>
        <v/>
      </c>
      <c r="D596" s="64" t="s">
        <v>38</v>
      </c>
      <c r="E596" s="64" t="str">
        <f>IF(INDEX('Disrupt-DIH'!$B$8:$B$22,MATCH($B596,'Disrupt-DIH'!$A$8:$A$22,0))="","",IF(INDEX('Disrupt-DIH'!D$8:D$22,MATCH($B596,'Disrupt-DIH'!$A$8:$A$22,0))="N/A","No","Yes"))</f>
        <v/>
      </c>
      <c r="F596" s="64" t="str">
        <f>IF(INDEX('Disrupt-DIH'!$B$8:$B$22,MATCH($B596,'Disrupt-DIH'!$A$8:$A$22,0))="","",IF(INDEX('Disrupt-DIH'!E$8:E$22,MATCH($B596,'Disrupt-DIH'!$A$8:$A$22,0))="N/A","No","Yes"))</f>
        <v/>
      </c>
      <c r="G596" s="64" t="str">
        <f>IF(INDEX('Disrupt-DIH'!$B$8:$B$22,MATCH($B596,'Disrupt-DIH'!$A$8:$A$22,0))="","",IF(INDEX('Disrupt-DIH'!F$8:F$22,MATCH($B596,'Disrupt-DIH'!$A$8:$A$22,0))="N/A","No","Yes"))</f>
        <v/>
      </c>
      <c r="H596" s="64" t="str">
        <f t="shared" si="27"/>
        <v/>
      </c>
      <c r="I596" s="50">
        <v>9</v>
      </c>
      <c r="J596" s="52" t="str">
        <f>IF(INDEX('Detail-SR'!$B$8:$B$27,MATCH(I596,'Detail-SR'!$A$8:$A$27,0))="","",IF(INDEX('Detail-SR'!$E$8:$E$27,MATCH(I596,'Detail-SR'!$A$8:$A$27,0))=H596,INDEX('Detail-SR'!$B$8:$B$27,MATCH(I596,'Detail-SR'!$A$8:$A$27,0)),""))</f>
        <v/>
      </c>
      <c r="K596" s="33"/>
      <c r="L596" s="50">
        <f t="shared" si="28"/>
        <v>0</v>
      </c>
      <c r="M596" s="50" t="str">
        <f t="shared" si="29"/>
        <v>D10c</v>
      </c>
    </row>
    <row r="597" spans="1:13" x14ac:dyDescent="0.25">
      <c r="A597" s="50">
        <v>590</v>
      </c>
      <c r="B597" s="50" t="s">
        <v>233</v>
      </c>
      <c r="C597" s="52" t="str">
        <f>IF(H597="","",IF(INDEX('Disrupt-DIH'!$B$8:$B$22,MATCH(B597,'Disrupt-DIH'!$A$8:$A$22,0))="","",INDEX('Disrupt-DIH'!$B$8:$B$22,MATCH(B597,'Disrupt-DIH'!$A$8:$A$22,0))))</f>
        <v/>
      </c>
      <c r="D597" s="64" t="s">
        <v>38</v>
      </c>
      <c r="E597" s="64" t="str">
        <f>IF(INDEX('Disrupt-DIH'!$B$8:$B$22,MATCH($B597,'Disrupt-DIH'!$A$8:$A$22,0))="","",IF(INDEX('Disrupt-DIH'!D$8:D$22,MATCH($B597,'Disrupt-DIH'!$A$8:$A$22,0))="N/A","No","Yes"))</f>
        <v/>
      </c>
      <c r="F597" s="64" t="str">
        <f>IF(INDEX('Disrupt-DIH'!$B$8:$B$22,MATCH($B597,'Disrupt-DIH'!$A$8:$A$22,0))="","",IF(INDEX('Disrupt-DIH'!E$8:E$22,MATCH($B597,'Disrupt-DIH'!$A$8:$A$22,0))="N/A","No","Yes"))</f>
        <v/>
      </c>
      <c r="G597" s="64" t="str">
        <f>IF(INDEX('Disrupt-DIH'!$B$8:$B$22,MATCH($B597,'Disrupt-DIH'!$A$8:$A$22,0))="","",IF(INDEX('Disrupt-DIH'!F$8:F$22,MATCH($B597,'Disrupt-DIH'!$A$8:$A$22,0))="N/A","No","Yes"))</f>
        <v/>
      </c>
      <c r="H597" s="64" t="str">
        <f t="shared" si="27"/>
        <v/>
      </c>
      <c r="I597" s="50">
        <v>10</v>
      </c>
      <c r="J597" s="52" t="str">
        <f>IF(INDEX('Detail-SR'!$B$8:$B$27,MATCH(I597,'Detail-SR'!$A$8:$A$27,0))="","",IF(INDEX('Detail-SR'!$E$8:$E$27,MATCH(I597,'Detail-SR'!$A$8:$A$27,0))=H597,INDEX('Detail-SR'!$B$8:$B$27,MATCH(I597,'Detail-SR'!$A$8:$A$27,0)),""))</f>
        <v/>
      </c>
      <c r="K597" s="33"/>
      <c r="L597" s="50">
        <f t="shared" si="28"/>
        <v>0</v>
      </c>
      <c r="M597" s="50" t="str">
        <f t="shared" si="29"/>
        <v>D10c</v>
      </c>
    </row>
    <row r="598" spans="1:13" x14ac:dyDescent="0.25">
      <c r="A598" s="50">
        <v>591</v>
      </c>
      <c r="B598" s="50" t="s">
        <v>233</v>
      </c>
      <c r="C598" s="52" t="str">
        <f>IF(H598="","",IF(INDEX('Disrupt-DIH'!$B$8:$B$22,MATCH(B598,'Disrupt-DIH'!$A$8:$A$22,0))="","",INDEX('Disrupt-DIH'!$B$8:$B$22,MATCH(B598,'Disrupt-DIH'!$A$8:$A$22,0))))</f>
        <v/>
      </c>
      <c r="D598" s="64" t="s">
        <v>38</v>
      </c>
      <c r="E598" s="64" t="str">
        <f>IF(INDEX('Disrupt-DIH'!$B$8:$B$22,MATCH($B598,'Disrupt-DIH'!$A$8:$A$22,0))="","",IF(INDEX('Disrupt-DIH'!D$8:D$22,MATCH($B598,'Disrupt-DIH'!$A$8:$A$22,0))="N/A","No","Yes"))</f>
        <v/>
      </c>
      <c r="F598" s="64" t="str">
        <f>IF(INDEX('Disrupt-DIH'!$B$8:$B$22,MATCH($B598,'Disrupt-DIH'!$A$8:$A$22,0))="","",IF(INDEX('Disrupt-DIH'!E$8:E$22,MATCH($B598,'Disrupt-DIH'!$A$8:$A$22,0))="N/A","No","Yes"))</f>
        <v/>
      </c>
      <c r="G598" s="64" t="str">
        <f>IF(INDEX('Disrupt-DIH'!$B$8:$B$22,MATCH($B598,'Disrupt-DIH'!$A$8:$A$22,0))="","",IF(INDEX('Disrupt-DIH'!F$8:F$22,MATCH($B598,'Disrupt-DIH'!$A$8:$A$22,0))="N/A","No","Yes"))</f>
        <v/>
      </c>
      <c r="H598" s="64" t="str">
        <f t="shared" si="27"/>
        <v/>
      </c>
      <c r="I598" s="50">
        <v>11</v>
      </c>
      <c r="J598" s="52" t="str">
        <f>IF(INDEX('Detail-SR'!$B$8:$B$27,MATCH(I598,'Detail-SR'!$A$8:$A$27,0))="","",IF(INDEX('Detail-SR'!$E$8:$E$27,MATCH(I598,'Detail-SR'!$A$8:$A$27,0))=H598,INDEX('Detail-SR'!$B$8:$B$27,MATCH(I598,'Detail-SR'!$A$8:$A$27,0)),""))</f>
        <v/>
      </c>
      <c r="K598" s="33"/>
      <c r="L598" s="50">
        <f t="shared" si="28"/>
        <v>0</v>
      </c>
      <c r="M598" s="50" t="str">
        <f t="shared" si="29"/>
        <v>D10c</v>
      </c>
    </row>
    <row r="599" spans="1:13" x14ac:dyDescent="0.25">
      <c r="A599" s="50">
        <v>592</v>
      </c>
      <c r="B599" s="50" t="s">
        <v>233</v>
      </c>
      <c r="C599" s="52" t="str">
        <f>IF(H599="","",IF(INDEX('Disrupt-DIH'!$B$8:$B$22,MATCH(B599,'Disrupt-DIH'!$A$8:$A$22,0))="","",INDEX('Disrupt-DIH'!$B$8:$B$22,MATCH(B599,'Disrupt-DIH'!$A$8:$A$22,0))))</f>
        <v/>
      </c>
      <c r="D599" s="64" t="s">
        <v>38</v>
      </c>
      <c r="E599" s="64" t="str">
        <f>IF(INDEX('Disrupt-DIH'!$B$8:$B$22,MATCH($B599,'Disrupt-DIH'!$A$8:$A$22,0))="","",IF(INDEX('Disrupt-DIH'!D$8:D$22,MATCH($B599,'Disrupt-DIH'!$A$8:$A$22,0))="N/A","No","Yes"))</f>
        <v/>
      </c>
      <c r="F599" s="64" t="str">
        <f>IF(INDEX('Disrupt-DIH'!$B$8:$B$22,MATCH($B599,'Disrupt-DIH'!$A$8:$A$22,0))="","",IF(INDEX('Disrupt-DIH'!E$8:E$22,MATCH($B599,'Disrupt-DIH'!$A$8:$A$22,0))="N/A","No","Yes"))</f>
        <v/>
      </c>
      <c r="G599" s="64" t="str">
        <f>IF(INDEX('Disrupt-DIH'!$B$8:$B$22,MATCH($B599,'Disrupt-DIH'!$A$8:$A$22,0))="","",IF(INDEX('Disrupt-DIH'!F$8:F$22,MATCH($B599,'Disrupt-DIH'!$A$8:$A$22,0))="N/A","No","Yes"))</f>
        <v/>
      </c>
      <c r="H599" s="64" t="str">
        <f t="shared" si="27"/>
        <v/>
      </c>
      <c r="I599" s="50">
        <v>12</v>
      </c>
      <c r="J599" s="52" t="str">
        <f>IF(INDEX('Detail-SR'!$B$8:$B$27,MATCH(I599,'Detail-SR'!$A$8:$A$27,0))="","",IF(INDEX('Detail-SR'!$E$8:$E$27,MATCH(I599,'Detail-SR'!$A$8:$A$27,0))=H599,INDEX('Detail-SR'!$B$8:$B$27,MATCH(I599,'Detail-SR'!$A$8:$A$27,0)),""))</f>
        <v/>
      </c>
      <c r="K599" s="33"/>
      <c r="L599" s="50">
        <f t="shared" si="28"/>
        <v>0</v>
      </c>
      <c r="M599" s="50" t="str">
        <f t="shared" si="29"/>
        <v>D10c</v>
      </c>
    </row>
    <row r="600" spans="1:13" x14ac:dyDescent="0.25">
      <c r="A600" s="50">
        <v>593</v>
      </c>
      <c r="B600" s="50" t="s">
        <v>233</v>
      </c>
      <c r="C600" s="52" t="str">
        <f>IF(H600="","",IF(INDEX('Disrupt-DIH'!$B$8:$B$22,MATCH(B600,'Disrupt-DIH'!$A$8:$A$22,0))="","",INDEX('Disrupt-DIH'!$B$8:$B$22,MATCH(B600,'Disrupt-DIH'!$A$8:$A$22,0))))</f>
        <v/>
      </c>
      <c r="D600" s="64" t="s">
        <v>38</v>
      </c>
      <c r="E600" s="64" t="str">
        <f>IF(INDEX('Disrupt-DIH'!$B$8:$B$22,MATCH($B600,'Disrupt-DIH'!$A$8:$A$22,0))="","",IF(INDEX('Disrupt-DIH'!D$8:D$22,MATCH($B600,'Disrupt-DIH'!$A$8:$A$22,0))="N/A","No","Yes"))</f>
        <v/>
      </c>
      <c r="F600" s="64" t="str">
        <f>IF(INDEX('Disrupt-DIH'!$B$8:$B$22,MATCH($B600,'Disrupt-DIH'!$A$8:$A$22,0))="","",IF(INDEX('Disrupt-DIH'!E$8:E$22,MATCH($B600,'Disrupt-DIH'!$A$8:$A$22,0))="N/A","No","Yes"))</f>
        <v/>
      </c>
      <c r="G600" s="64" t="str">
        <f>IF(INDEX('Disrupt-DIH'!$B$8:$B$22,MATCH($B600,'Disrupt-DIH'!$A$8:$A$22,0))="","",IF(INDEX('Disrupt-DIH'!F$8:F$22,MATCH($B600,'Disrupt-DIH'!$A$8:$A$22,0))="N/A","No","Yes"))</f>
        <v/>
      </c>
      <c r="H600" s="64" t="str">
        <f t="shared" si="27"/>
        <v/>
      </c>
      <c r="I600" s="50">
        <v>13</v>
      </c>
      <c r="J600" s="52" t="str">
        <f>IF(INDEX('Detail-SR'!$B$8:$B$27,MATCH(I600,'Detail-SR'!$A$8:$A$27,0))="","",IF(INDEX('Detail-SR'!$E$8:$E$27,MATCH(I600,'Detail-SR'!$A$8:$A$27,0))=H600,INDEX('Detail-SR'!$B$8:$B$27,MATCH(I600,'Detail-SR'!$A$8:$A$27,0)),""))</f>
        <v/>
      </c>
      <c r="K600" s="33"/>
      <c r="L600" s="50">
        <f t="shared" si="28"/>
        <v>0</v>
      </c>
      <c r="M600" s="50" t="str">
        <f t="shared" si="29"/>
        <v>D10c</v>
      </c>
    </row>
    <row r="601" spans="1:13" x14ac:dyDescent="0.25">
      <c r="A601" s="50">
        <v>594</v>
      </c>
      <c r="B601" s="50" t="s">
        <v>233</v>
      </c>
      <c r="C601" s="52" t="str">
        <f>IF(H601="","",IF(INDEX('Disrupt-DIH'!$B$8:$B$22,MATCH(B601,'Disrupt-DIH'!$A$8:$A$22,0))="","",INDEX('Disrupt-DIH'!$B$8:$B$22,MATCH(B601,'Disrupt-DIH'!$A$8:$A$22,0))))</f>
        <v/>
      </c>
      <c r="D601" s="64" t="s">
        <v>38</v>
      </c>
      <c r="E601" s="64" t="str">
        <f>IF(INDEX('Disrupt-DIH'!$B$8:$B$22,MATCH($B601,'Disrupt-DIH'!$A$8:$A$22,0))="","",IF(INDEX('Disrupt-DIH'!D$8:D$22,MATCH($B601,'Disrupt-DIH'!$A$8:$A$22,0))="N/A","No","Yes"))</f>
        <v/>
      </c>
      <c r="F601" s="64" t="str">
        <f>IF(INDEX('Disrupt-DIH'!$B$8:$B$22,MATCH($B601,'Disrupt-DIH'!$A$8:$A$22,0))="","",IF(INDEX('Disrupt-DIH'!E$8:E$22,MATCH($B601,'Disrupt-DIH'!$A$8:$A$22,0))="N/A","No","Yes"))</f>
        <v/>
      </c>
      <c r="G601" s="64" t="str">
        <f>IF(INDEX('Disrupt-DIH'!$B$8:$B$22,MATCH($B601,'Disrupt-DIH'!$A$8:$A$22,0))="","",IF(INDEX('Disrupt-DIH'!F$8:F$22,MATCH($B601,'Disrupt-DIH'!$A$8:$A$22,0))="N/A","No","Yes"))</f>
        <v/>
      </c>
      <c r="H601" s="64" t="str">
        <f t="shared" si="27"/>
        <v/>
      </c>
      <c r="I601" s="50">
        <v>14</v>
      </c>
      <c r="J601" s="52" t="str">
        <f>IF(INDEX('Detail-SR'!$B$8:$B$27,MATCH(I601,'Detail-SR'!$A$8:$A$27,0))="","",IF(INDEX('Detail-SR'!$E$8:$E$27,MATCH(I601,'Detail-SR'!$A$8:$A$27,0))=H601,INDEX('Detail-SR'!$B$8:$B$27,MATCH(I601,'Detail-SR'!$A$8:$A$27,0)),""))</f>
        <v/>
      </c>
      <c r="K601" s="33"/>
      <c r="L601" s="50">
        <f t="shared" si="28"/>
        <v>0</v>
      </c>
      <c r="M601" s="50" t="str">
        <f t="shared" si="29"/>
        <v>D10c</v>
      </c>
    </row>
    <row r="602" spans="1:13" x14ac:dyDescent="0.25">
      <c r="A602" s="50">
        <v>595</v>
      </c>
      <c r="B602" s="50" t="s">
        <v>233</v>
      </c>
      <c r="C602" s="52" t="str">
        <f>IF(H602="","",IF(INDEX('Disrupt-DIH'!$B$8:$B$22,MATCH(B602,'Disrupt-DIH'!$A$8:$A$22,0))="","",INDEX('Disrupt-DIH'!$B$8:$B$22,MATCH(B602,'Disrupt-DIH'!$A$8:$A$22,0))))</f>
        <v/>
      </c>
      <c r="D602" s="64" t="s">
        <v>38</v>
      </c>
      <c r="E602" s="64" t="str">
        <f>IF(INDEX('Disrupt-DIH'!$B$8:$B$22,MATCH($B602,'Disrupt-DIH'!$A$8:$A$22,0))="","",IF(INDEX('Disrupt-DIH'!D$8:D$22,MATCH($B602,'Disrupt-DIH'!$A$8:$A$22,0))="N/A","No","Yes"))</f>
        <v/>
      </c>
      <c r="F602" s="64" t="str">
        <f>IF(INDEX('Disrupt-DIH'!$B$8:$B$22,MATCH($B602,'Disrupt-DIH'!$A$8:$A$22,0))="","",IF(INDEX('Disrupt-DIH'!E$8:E$22,MATCH($B602,'Disrupt-DIH'!$A$8:$A$22,0))="N/A","No","Yes"))</f>
        <v/>
      </c>
      <c r="G602" s="64" t="str">
        <f>IF(INDEX('Disrupt-DIH'!$B$8:$B$22,MATCH($B602,'Disrupt-DIH'!$A$8:$A$22,0))="","",IF(INDEX('Disrupt-DIH'!F$8:F$22,MATCH($B602,'Disrupt-DIH'!$A$8:$A$22,0))="N/A","No","Yes"))</f>
        <v/>
      </c>
      <c r="H602" s="64" t="str">
        <f t="shared" si="27"/>
        <v/>
      </c>
      <c r="I602" s="50">
        <v>15</v>
      </c>
      <c r="J602" s="52" t="str">
        <f>IF(INDEX('Detail-SR'!$B$8:$B$27,MATCH(I602,'Detail-SR'!$A$8:$A$27,0))="","",IF(INDEX('Detail-SR'!$E$8:$E$27,MATCH(I602,'Detail-SR'!$A$8:$A$27,0))=H602,INDEX('Detail-SR'!$B$8:$B$27,MATCH(I602,'Detail-SR'!$A$8:$A$27,0)),""))</f>
        <v/>
      </c>
      <c r="K602" s="33"/>
      <c r="L602" s="50">
        <f t="shared" si="28"/>
        <v>0</v>
      </c>
      <c r="M602" s="50" t="str">
        <f t="shared" si="29"/>
        <v>D10c</v>
      </c>
    </row>
    <row r="603" spans="1:13" x14ac:dyDescent="0.25">
      <c r="A603" s="50">
        <v>596</v>
      </c>
      <c r="B603" s="50" t="s">
        <v>233</v>
      </c>
      <c r="C603" s="52" t="str">
        <f>IF(H603="","",IF(INDEX('Disrupt-DIH'!$B$8:$B$22,MATCH(B603,'Disrupt-DIH'!$A$8:$A$22,0))="","",INDEX('Disrupt-DIH'!$B$8:$B$22,MATCH(B603,'Disrupt-DIH'!$A$8:$A$22,0))))</f>
        <v/>
      </c>
      <c r="D603" s="64" t="s">
        <v>38</v>
      </c>
      <c r="E603" s="64" t="str">
        <f>IF(INDEX('Disrupt-DIH'!$B$8:$B$22,MATCH($B603,'Disrupt-DIH'!$A$8:$A$22,0))="","",IF(INDEX('Disrupt-DIH'!D$8:D$22,MATCH($B603,'Disrupt-DIH'!$A$8:$A$22,0))="N/A","No","Yes"))</f>
        <v/>
      </c>
      <c r="F603" s="64" t="str">
        <f>IF(INDEX('Disrupt-DIH'!$B$8:$B$22,MATCH($B603,'Disrupt-DIH'!$A$8:$A$22,0))="","",IF(INDEX('Disrupt-DIH'!E$8:E$22,MATCH($B603,'Disrupt-DIH'!$A$8:$A$22,0))="N/A","No","Yes"))</f>
        <v/>
      </c>
      <c r="G603" s="64" t="str">
        <f>IF(INDEX('Disrupt-DIH'!$B$8:$B$22,MATCH($B603,'Disrupt-DIH'!$A$8:$A$22,0))="","",IF(INDEX('Disrupt-DIH'!F$8:F$22,MATCH($B603,'Disrupt-DIH'!$A$8:$A$22,0))="N/A","No","Yes"))</f>
        <v/>
      </c>
      <c r="H603" s="64" t="str">
        <f t="shared" si="27"/>
        <v/>
      </c>
      <c r="I603" s="50">
        <v>16</v>
      </c>
      <c r="J603" s="52" t="str">
        <f>IF(INDEX('Detail-SR'!$B$8:$B$27,MATCH(I603,'Detail-SR'!$A$8:$A$27,0))="","",IF(INDEX('Detail-SR'!$E$8:$E$27,MATCH(I603,'Detail-SR'!$A$8:$A$27,0))=H603,INDEX('Detail-SR'!$B$8:$B$27,MATCH(I603,'Detail-SR'!$A$8:$A$27,0)),""))</f>
        <v/>
      </c>
      <c r="K603" s="33"/>
      <c r="L603" s="50">
        <f t="shared" si="28"/>
        <v>0</v>
      </c>
      <c r="M603" s="50" t="str">
        <f t="shared" si="29"/>
        <v>D10c</v>
      </c>
    </row>
    <row r="604" spans="1:13" x14ac:dyDescent="0.25">
      <c r="A604" s="50">
        <v>597</v>
      </c>
      <c r="B604" s="50" t="s">
        <v>233</v>
      </c>
      <c r="C604" s="52" t="str">
        <f>IF(H604="","",IF(INDEX('Disrupt-DIH'!$B$8:$B$22,MATCH(B604,'Disrupt-DIH'!$A$8:$A$22,0))="","",INDEX('Disrupt-DIH'!$B$8:$B$22,MATCH(B604,'Disrupt-DIH'!$A$8:$A$22,0))))</f>
        <v/>
      </c>
      <c r="D604" s="64" t="s">
        <v>38</v>
      </c>
      <c r="E604" s="64" t="str">
        <f>IF(INDEX('Disrupt-DIH'!$B$8:$B$22,MATCH($B604,'Disrupt-DIH'!$A$8:$A$22,0))="","",IF(INDEX('Disrupt-DIH'!D$8:D$22,MATCH($B604,'Disrupt-DIH'!$A$8:$A$22,0))="N/A","No","Yes"))</f>
        <v/>
      </c>
      <c r="F604" s="64" t="str">
        <f>IF(INDEX('Disrupt-DIH'!$B$8:$B$22,MATCH($B604,'Disrupt-DIH'!$A$8:$A$22,0))="","",IF(INDEX('Disrupt-DIH'!E$8:E$22,MATCH($B604,'Disrupt-DIH'!$A$8:$A$22,0))="N/A","No","Yes"))</f>
        <v/>
      </c>
      <c r="G604" s="64" t="str">
        <f>IF(INDEX('Disrupt-DIH'!$B$8:$B$22,MATCH($B604,'Disrupt-DIH'!$A$8:$A$22,0))="","",IF(INDEX('Disrupt-DIH'!F$8:F$22,MATCH($B604,'Disrupt-DIH'!$A$8:$A$22,0))="N/A","No","Yes"))</f>
        <v/>
      </c>
      <c r="H604" s="64" t="str">
        <f t="shared" si="27"/>
        <v/>
      </c>
      <c r="I604" s="50">
        <v>17</v>
      </c>
      <c r="J604" s="52" t="str">
        <f>IF(INDEX('Detail-SR'!$B$8:$B$27,MATCH(I604,'Detail-SR'!$A$8:$A$27,0))="","",IF(INDEX('Detail-SR'!$E$8:$E$27,MATCH(I604,'Detail-SR'!$A$8:$A$27,0))=H604,INDEX('Detail-SR'!$B$8:$B$27,MATCH(I604,'Detail-SR'!$A$8:$A$27,0)),""))</f>
        <v/>
      </c>
      <c r="K604" s="33"/>
      <c r="L604" s="50">
        <f t="shared" si="28"/>
        <v>0</v>
      </c>
      <c r="M604" s="50" t="str">
        <f t="shared" si="29"/>
        <v>D10c</v>
      </c>
    </row>
    <row r="605" spans="1:13" x14ac:dyDescent="0.25">
      <c r="A605" s="50">
        <v>598</v>
      </c>
      <c r="B605" s="50" t="s">
        <v>233</v>
      </c>
      <c r="C605" s="52" t="str">
        <f>IF(H605="","",IF(INDEX('Disrupt-DIH'!$B$8:$B$22,MATCH(B605,'Disrupt-DIH'!$A$8:$A$22,0))="","",INDEX('Disrupt-DIH'!$B$8:$B$22,MATCH(B605,'Disrupt-DIH'!$A$8:$A$22,0))))</f>
        <v/>
      </c>
      <c r="D605" s="64" t="s">
        <v>38</v>
      </c>
      <c r="E605" s="64" t="str">
        <f>IF(INDEX('Disrupt-DIH'!$B$8:$B$22,MATCH($B605,'Disrupt-DIH'!$A$8:$A$22,0))="","",IF(INDEX('Disrupt-DIH'!D$8:D$22,MATCH($B605,'Disrupt-DIH'!$A$8:$A$22,0))="N/A","No","Yes"))</f>
        <v/>
      </c>
      <c r="F605" s="64" t="str">
        <f>IF(INDEX('Disrupt-DIH'!$B$8:$B$22,MATCH($B605,'Disrupt-DIH'!$A$8:$A$22,0))="","",IF(INDEX('Disrupt-DIH'!E$8:E$22,MATCH($B605,'Disrupt-DIH'!$A$8:$A$22,0))="N/A","No","Yes"))</f>
        <v/>
      </c>
      <c r="G605" s="64" t="str">
        <f>IF(INDEX('Disrupt-DIH'!$B$8:$B$22,MATCH($B605,'Disrupt-DIH'!$A$8:$A$22,0))="","",IF(INDEX('Disrupt-DIH'!F$8:F$22,MATCH($B605,'Disrupt-DIH'!$A$8:$A$22,0))="N/A","No","Yes"))</f>
        <v/>
      </c>
      <c r="H605" s="64" t="str">
        <f t="shared" si="27"/>
        <v/>
      </c>
      <c r="I605" s="50">
        <v>18</v>
      </c>
      <c r="J605" s="52" t="str">
        <f>IF(INDEX('Detail-SR'!$B$8:$B$27,MATCH(I605,'Detail-SR'!$A$8:$A$27,0))="","",IF(INDEX('Detail-SR'!$E$8:$E$27,MATCH(I605,'Detail-SR'!$A$8:$A$27,0))=H605,INDEX('Detail-SR'!$B$8:$B$27,MATCH(I605,'Detail-SR'!$A$8:$A$27,0)),""))</f>
        <v/>
      </c>
      <c r="K605" s="33"/>
      <c r="L605" s="50">
        <f t="shared" si="28"/>
        <v>0</v>
      </c>
      <c r="M605" s="50" t="str">
        <f t="shared" si="29"/>
        <v>D10c</v>
      </c>
    </row>
    <row r="606" spans="1:13" x14ac:dyDescent="0.25">
      <c r="A606" s="50">
        <v>599</v>
      </c>
      <c r="B606" s="50" t="s">
        <v>233</v>
      </c>
      <c r="C606" s="52" t="str">
        <f>IF(H606="","",IF(INDEX('Disrupt-DIH'!$B$8:$B$22,MATCH(B606,'Disrupt-DIH'!$A$8:$A$22,0))="","",INDEX('Disrupt-DIH'!$B$8:$B$22,MATCH(B606,'Disrupt-DIH'!$A$8:$A$22,0))))</f>
        <v/>
      </c>
      <c r="D606" s="64" t="s">
        <v>38</v>
      </c>
      <c r="E606" s="64" t="str">
        <f>IF(INDEX('Disrupt-DIH'!$B$8:$B$22,MATCH($B606,'Disrupt-DIH'!$A$8:$A$22,0))="","",IF(INDEX('Disrupt-DIH'!D$8:D$22,MATCH($B606,'Disrupt-DIH'!$A$8:$A$22,0))="N/A","No","Yes"))</f>
        <v/>
      </c>
      <c r="F606" s="64" t="str">
        <f>IF(INDEX('Disrupt-DIH'!$B$8:$B$22,MATCH($B606,'Disrupt-DIH'!$A$8:$A$22,0))="","",IF(INDEX('Disrupt-DIH'!E$8:E$22,MATCH($B606,'Disrupt-DIH'!$A$8:$A$22,0))="N/A","No","Yes"))</f>
        <v/>
      </c>
      <c r="G606" s="64" t="str">
        <f>IF(INDEX('Disrupt-DIH'!$B$8:$B$22,MATCH($B606,'Disrupt-DIH'!$A$8:$A$22,0))="","",IF(INDEX('Disrupt-DIH'!F$8:F$22,MATCH($B606,'Disrupt-DIH'!$A$8:$A$22,0))="N/A","No","Yes"))</f>
        <v/>
      </c>
      <c r="H606" s="64" t="str">
        <f t="shared" si="27"/>
        <v/>
      </c>
      <c r="I606" s="50">
        <v>19</v>
      </c>
      <c r="J606" s="52" t="str">
        <f>IF(INDEX('Detail-SR'!$B$8:$B$27,MATCH(I606,'Detail-SR'!$A$8:$A$27,0))="","",IF(INDEX('Detail-SR'!$E$8:$E$27,MATCH(I606,'Detail-SR'!$A$8:$A$27,0))=H606,INDEX('Detail-SR'!$B$8:$B$27,MATCH(I606,'Detail-SR'!$A$8:$A$27,0)),""))</f>
        <v/>
      </c>
      <c r="K606" s="33"/>
      <c r="L606" s="50">
        <f t="shared" si="28"/>
        <v>0</v>
      </c>
      <c r="M606" s="50" t="str">
        <f t="shared" si="29"/>
        <v>D10c</v>
      </c>
    </row>
    <row r="607" spans="1:13" x14ac:dyDescent="0.25">
      <c r="A607" s="50">
        <v>600</v>
      </c>
      <c r="B607" s="50" t="s">
        <v>233</v>
      </c>
      <c r="C607" s="52" t="str">
        <f>IF(H607="","",IF(INDEX('Disrupt-DIH'!$B$8:$B$22,MATCH(B607,'Disrupt-DIH'!$A$8:$A$22,0))="","",INDEX('Disrupt-DIH'!$B$8:$B$22,MATCH(B607,'Disrupt-DIH'!$A$8:$A$22,0))))</f>
        <v/>
      </c>
      <c r="D607" s="64" t="s">
        <v>38</v>
      </c>
      <c r="E607" s="64" t="str">
        <f>IF(INDEX('Disrupt-DIH'!$B$8:$B$22,MATCH($B607,'Disrupt-DIH'!$A$8:$A$22,0))="","",IF(INDEX('Disrupt-DIH'!D$8:D$22,MATCH($B607,'Disrupt-DIH'!$A$8:$A$22,0))="N/A","No","Yes"))</f>
        <v/>
      </c>
      <c r="F607" s="64" t="str">
        <f>IF(INDEX('Disrupt-DIH'!$B$8:$B$22,MATCH($B607,'Disrupt-DIH'!$A$8:$A$22,0))="","",IF(INDEX('Disrupt-DIH'!E$8:E$22,MATCH($B607,'Disrupt-DIH'!$A$8:$A$22,0))="N/A","No","Yes"))</f>
        <v/>
      </c>
      <c r="G607" s="64" t="str">
        <f>IF(INDEX('Disrupt-DIH'!$B$8:$B$22,MATCH($B607,'Disrupt-DIH'!$A$8:$A$22,0))="","",IF(INDEX('Disrupt-DIH'!F$8:F$22,MATCH($B607,'Disrupt-DIH'!$A$8:$A$22,0))="N/A","No","Yes"))</f>
        <v/>
      </c>
      <c r="H607" s="64" t="str">
        <f t="shared" si="27"/>
        <v/>
      </c>
      <c r="I607" s="50">
        <v>20</v>
      </c>
      <c r="J607" s="52" t="str">
        <f>IF(INDEX('Detail-SR'!$B$8:$B$27,MATCH(I607,'Detail-SR'!$A$8:$A$27,0))="","",IF(INDEX('Detail-SR'!$E$8:$E$27,MATCH(I607,'Detail-SR'!$A$8:$A$27,0))=H607,INDEX('Detail-SR'!$B$8:$B$27,MATCH(I607,'Detail-SR'!$A$8:$A$27,0)),""))</f>
        <v/>
      </c>
      <c r="K607" s="33"/>
      <c r="L607" s="50">
        <f t="shared" si="28"/>
        <v>0</v>
      </c>
      <c r="M607" s="50" t="str">
        <f t="shared" si="29"/>
        <v>D10c</v>
      </c>
    </row>
    <row r="608" spans="1:13" x14ac:dyDescent="0.25">
      <c r="A608" s="50">
        <v>601</v>
      </c>
      <c r="B608" s="50" t="s">
        <v>234</v>
      </c>
      <c r="C608" s="52" t="str">
        <f>IF(H608="","",IF(INDEX('Disrupt-DIH'!$B$8:$B$22,MATCH(B608,'Disrupt-DIH'!$A$8:$A$22,0))="","",INDEX('Disrupt-DIH'!$B$8:$B$22,MATCH(B608,'Disrupt-DIH'!$A$8:$A$22,0))))</f>
        <v/>
      </c>
      <c r="D608" s="64" t="s">
        <v>37</v>
      </c>
      <c r="E608" s="64" t="str">
        <f>IF(INDEX('Disrupt-DIH'!$B$8:$B$22,MATCH($B608,'Disrupt-DIH'!$A$8:$A$22,0))="","",IF(INDEX('Disrupt-DIH'!D$8:D$22,MATCH($B608,'Disrupt-DIH'!$A$8:$A$22,0))="N/A","No","Yes"))</f>
        <v/>
      </c>
      <c r="F608" s="64" t="str">
        <f>IF(INDEX('Disrupt-DIH'!$B$8:$B$22,MATCH($B608,'Disrupt-DIH'!$A$8:$A$22,0))="","",IF(INDEX('Disrupt-DIH'!E$8:E$22,MATCH($B608,'Disrupt-DIH'!$A$8:$A$22,0))="N/A","No","Yes"))</f>
        <v/>
      </c>
      <c r="G608" s="64" t="str">
        <f>IF(INDEX('Disrupt-DIH'!$B$8:$B$22,MATCH($B608,'Disrupt-DIH'!$A$8:$A$22,0))="","",IF(INDEX('Disrupt-DIH'!F$8:F$22,MATCH($B608,'Disrupt-DIH'!$A$8:$A$22,0))="N/A","No","Yes"))</f>
        <v/>
      </c>
      <c r="H608" s="64" t="str">
        <f t="shared" si="27"/>
        <v/>
      </c>
      <c r="I608" s="50">
        <v>1</v>
      </c>
      <c r="J608" s="52" t="str">
        <f>IF(INDEX('Detail-SR'!$B$8:$B$27,MATCH(I608,'Detail-SR'!$A$8:$A$27,0))="","",IF(INDEX('Detail-SR'!$E$8:$E$27,MATCH(I608,'Detail-SR'!$A$8:$A$27,0))=H608,INDEX('Detail-SR'!$B$8:$B$27,MATCH(I608,'Detail-SR'!$A$8:$A$27,0)),""))</f>
        <v/>
      </c>
      <c r="K608" s="33"/>
      <c r="L608" s="50">
        <f t="shared" si="28"/>
        <v>0</v>
      </c>
      <c r="M608" s="50" t="str">
        <f t="shared" si="29"/>
        <v>D11a</v>
      </c>
    </row>
    <row r="609" spans="1:13" x14ac:dyDescent="0.25">
      <c r="A609" s="50">
        <v>602</v>
      </c>
      <c r="B609" s="50" t="s">
        <v>234</v>
      </c>
      <c r="C609" s="52" t="str">
        <f>IF(H609="","",IF(INDEX('Disrupt-DIH'!$B$8:$B$22,MATCH(B609,'Disrupt-DIH'!$A$8:$A$22,0))="","",INDEX('Disrupt-DIH'!$B$8:$B$22,MATCH(B609,'Disrupt-DIH'!$A$8:$A$22,0))))</f>
        <v/>
      </c>
      <c r="D609" s="64" t="s">
        <v>37</v>
      </c>
      <c r="E609" s="64" t="str">
        <f>IF(INDEX('Disrupt-DIH'!$B$8:$B$22,MATCH($B609,'Disrupt-DIH'!$A$8:$A$22,0))="","",IF(INDEX('Disrupt-DIH'!D$8:D$22,MATCH($B609,'Disrupt-DIH'!$A$8:$A$22,0))="N/A","No","Yes"))</f>
        <v/>
      </c>
      <c r="F609" s="64" t="str">
        <f>IF(INDEX('Disrupt-DIH'!$B$8:$B$22,MATCH($B609,'Disrupt-DIH'!$A$8:$A$22,0))="","",IF(INDEX('Disrupt-DIH'!E$8:E$22,MATCH($B609,'Disrupt-DIH'!$A$8:$A$22,0))="N/A","No","Yes"))</f>
        <v/>
      </c>
      <c r="G609" s="64" t="str">
        <f>IF(INDEX('Disrupt-DIH'!$B$8:$B$22,MATCH($B609,'Disrupt-DIH'!$A$8:$A$22,0))="","",IF(INDEX('Disrupt-DIH'!F$8:F$22,MATCH($B609,'Disrupt-DIH'!$A$8:$A$22,0))="N/A","No","Yes"))</f>
        <v/>
      </c>
      <c r="H609" s="64" t="str">
        <f t="shared" si="27"/>
        <v/>
      </c>
      <c r="I609" s="50">
        <v>2</v>
      </c>
      <c r="J609" s="52" t="str">
        <f>IF(INDEX('Detail-SR'!$B$8:$B$27,MATCH(I609,'Detail-SR'!$A$8:$A$27,0))="","",IF(INDEX('Detail-SR'!$E$8:$E$27,MATCH(I609,'Detail-SR'!$A$8:$A$27,0))=H609,INDEX('Detail-SR'!$B$8:$B$27,MATCH(I609,'Detail-SR'!$A$8:$A$27,0)),""))</f>
        <v/>
      </c>
      <c r="K609" s="33"/>
      <c r="L609" s="50">
        <f t="shared" si="28"/>
        <v>0</v>
      </c>
      <c r="M609" s="50" t="str">
        <f t="shared" si="29"/>
        <v>D11a</v>
      </c>
    </row>
    <row r="610" spans="1:13" x14ac:dyDescent="0.25">
      <c r="A610" s="50">
        <v>603</v>
      </c>
      <c r="B610" s="50" t="s">
        <v>234</v>
      </c>
      <c r="C610" s="52" t="str">
        <f>IF(H610="","",IF(INDEX('Disrupt-DIH'!$B$8:$B$22,MATCH(B610,'Disrupt-DIH'!$A$8:$A$22,0))="","",INDEX('Disrupt-DIH'!$B$8:$B$22,MATCH(B610,'Disrupt-DIH'!$A$8:$A$22,0))))</f>
        <v/>
      </c>
      <c r="D610" s="64" t="s">
        <v>37</v>
      </c>
      <c r="E610" s="64" t="str">
        <f>IF(INDEX('Disrupt-DIH'!$B$8:$B$22,MATCH($B610,'Disrupt-DIH'!$A$8:$A$22,0))="","",IF(INDEX('Disrupt-DIH'!D$8:D$22,MATCH($B610,'Disrupt-DIH'!$A$8:$A$22,0))="N/A","No","Yes"))</f>
        <v/>
      </c>
      <c r="F610" s="64" t="str">
        <f>IF(INDEX('Disrupt-DIH'!$B$8:$B$22,MATCH($B610,'Disrupt-DIH'!$A$8:$A$22,0))="","",IF(INDEX('Disrupt-DIH'!E$8:E$22,MATCH($B610,'Disrupt-DIH'!$A$8:$A$22,0))="N/A","No","Yes"))</f>
        <v/>
      </c>
      <c r="G610" s="64" t="str">
        <f>IF(INDEX('Disrupt-DIH'!$B$8:$B$22,MATCH($B610,'Disrupt-DIH'!$A$8:$A$22,0))="","",IF(INDEX('Disrupt-DIH'!F$8:F$22,MATCH($B610,'Disrupt-DIH'!$A$8:$A$22,0))="N/A","No","Yes"))</f>
        <v/>
      </c>
      <c r="H610" s="64" t="str">
        <f t="shared" si="27"/>
        <v/>
      </c>
      <c r="I610" s="50">
        <v>3</v>
      </c>
      <c r="J610" s="52" t="str">
        <f>IF(INDEX('Detail-SR'!$B$8:$B$27,MATCH(I610,'Detail-SR'!$A$8:$A$27,0))="","",IF(INDEX('Detail-SR'!$E$8:$E$27,MATCH(I610,'Detail-SR'!$A$8:$A$27,0))=H610,INDEX('Detail-SR'!$B$8:$B$27,MATCH(I610,'Detail-SR'!$A$8:$A$27,0)),""))</f>
        <v/>
      </c>
      <c r="K610" s="33"/>
      <c r="L610" s="50">
        <f t="shared" si="28"/>
        <v>0</v>
      </c>
      <c r="M610" s="50" t="str">
        <f t="shared" si="29"/>
        <v>D11a</v>
      </c>
    </row>
    <row r="611" spans="1:13" x14ac:dyDescent="0.25">
      <c r="A611" s="50">
        <v>604</v>
      </c>
      <c r="B611" s="50" t="s">
        <v>234</v>
      </c>
      <c r="C611" s="52" t="str">
        <f>IF(H611="","",IF(INDEX('Disrupt-DIH'!$B$8:$B$22,MATCH(B611,'Disrupt-DIH'!$A$8:$A$22,0))="","",INDEX('Disrupt-DIH'!$B$8:$B$22,MATCH(B611,'Disrupt-DIH'!$A$8:$A$22,0))))</f>
        <v/>
      </c>
      <c r="D611" s="64" t="s">
        <v>37</v>
      </c>
      <c r="E611" s="64" t="str">
        <f>IF(INDEX('Disrupt-DIH'!$B$8:$B$22,MATCH($B611,'Disrupt-DIH'!$A$8:$A$22,0))="","",IF(INDEX('Disrupt-DIH'!D$8:D$22,MATCH($B611,'Disrupt-DIH'!$A$8:$A$22,0))="N/A","No","Yes"))</f>
        <v/>
      </c>
      <c r="F611" s="64" t="str">
        <f>IF(INDEX('Disrupt-DIH'!$B$8:$B$22,MATCH($B611,'Disrupt-DIH'!$A$8:$A$22,0))="","",IF(INDEX('Disrupt-DIH'!E$8:E$22,MATCH($B611,'Disrupt-DIH'!$A$8:$A$22,0))="N/A","No","Yes"))</f>
        <v/>
      </c>
      <c r="G611" s="64" t="str">
        <f>IF(INDEX('Disrupt-DIH'!$B$8:$B$22,MATCH($B611,'Disrupt-DIH'!$A$8:$A$22,0))="","",IF(INDEX('Disrupt-DIH'!F$8:F$22,MATCH($B611,'Disrupt-DIH'!$A$8:$A$22,0))="N/A","No","Yes"))</f>
        <v/>
      </c>
      <c r="H611" s="64" t="str">
        <f t="shared" si="27"/>
        <v/>
      </c>
      <c r="I611" s="50">
        <v>4</v>
      </c>
      <c r="J611" s="52" t="str">
        <f>IF(INDEX('Detail-SR'!$B$8:$B$27,MATCH(I611,'Detail-SR'!$A$8:$A$27,0))="","",IF(INDEX('Detail-SR'!$E$8:$E$27,MATCH(I611,'Detail-SR'!$A$8:$A$27,0))=H611,INDEX('Detail-SR'!$B$8:$B$27,MATCH(I611,'Detail-SR'!$A$8:$A$27,0)),""))</f>
        <v/>
      </c>
      <c r="K611" s="33"/>
      <c r="L611" s="50">
        <f t="shared" si="28"/>
        <v>0</v>
      </c>
      <c r="M611" s="50" t="str">
        <f t="shared" si="29"/>
        <v>D11a</v>
      </c>
    </row>
    <row r="612" spans="1:13" x14ac:dyDescent="0.25">
      <c r="A612" s="50">
        <v>605</v>
      </c>
      <c r="B612" s="50" t="s">
        <v>234</v>
      </c>
      <c r="C612" s="52" t="str">
        <f>IF(H612="","",IF(INDEX('Disrupt-DIH'!$B$8:$B$22,MATCH(B612,'Disrupt-DIH'!$A$8:$A$22,0))="","",INDEX('Disrupt-DIH'!$B$8:$B$22,MATCH(B612,'Disrupt-DIH'!$A$8:$A$22,0))))</f>
        <v/>
      </c>
      <c r="D612" s="64" t="s">
        <v>37</v>
      </c>
      <c r="E612" s="64" t="str">
        <f>IF(INDEX('Disrupt-DIH'!$B$8:$B$22,MATCH($B612,'Disrupt-DIH'!$A$8:$A$22,0))="","",IF(INDEX('Disrupt-DIH'!D$8:D$22,MATCH($B612,'Disrupt-DIH'!$A$8:$A$22,0))="N/A","No","Yes"))</f>
        <v/>
      </c>
      <c r="F612" s="64" t="str">
        <f>IF(INDEX('Disrupt-DIH'!$B$8:$B$22,MATCH($B612,'Disrupt-DIH'!$A$8:$A$22,0))="","",IF(INDEX('Disrupt-DIH'!E$8:E$22,MATCH($B612,'Disrupt-DIH'!$A$8:$A$22,0))="N/A","No","Yes"))</f>
        <v/>
      </c>
      <c r="G612" s="64" t="str">
        <f>IF(INDEX('Disrupt-DIH'!$B$8:$B$22,MATCH($B612,'Disrupt-DIH'!$A$8:$A$22,0))="","",IF(INDEX('Disrupt-DIH'!F$8:F$22,MATCH($B612,'Disrupt-DIH'!$A$8:$A$22,0))="N/A","No","Yes"))</f>
        <v/>
      </c>
      <c r="H612" s="64" t="str">
        <f t="shared" si="27"/>
        <v/>
      </c>
      <c r="I612" s="50">
        <v>5</v>
      </c>
      <c r="J612" s="52" t="str">
        <f>IF(INDEX('Detail-SR'!$B$8:$B$27,MATCH(I612,'Detail-SR'!$A$8:$A$27,0))="","",IF(INDEX('Detail-SR'!$E$8:$E$27,MATCH(I612,'Detail-SR'!$A$8:$A$27,0))=H612,INDEX('Detail-SR'!$B$8:$B$27,MATCH(I612,'Detail-SR'!$A$8:$A$27,0)),""))</f>
        <v/>
      </c>
      <c r="K612" s="33"/>
      <c r="L612" s="50">
        <f t="shared" si="28"/>
        <v>0</v>
      </c>
      <c r="M612" s="50" t="str">
        <f t="shared" si="29"/>
        <v>D11a</v>
      </c>
    </row>
    <row r="613" spans="1:13" x14ac:dyDescent="0.25">
      <c r="A613" s="50">
        <v>606</v>
      </c>
      <c r="B613" s="50" t="s">
        <v>234</v>
      </c>
      <c r="C613" s="52" t="str">
        <f>IF(H613="","",IF(INDEX('Disrupt-DIH'!$B$8:$B$22,MATCH(B613,'Disrupt-DIH'!$A$8:$A$22,0))="","",INDEX('Disrupt-DIH'!$B$8:$B$22,MATCH(B613,'Disrupt-DIH'!$A$8:$A$22,0))))</f>
        <v/>
      </c>
      <c r="D613" s="64" t="s">
        <v>37</v>
      </c>
      <c r="E613" s="64" t="str">
        <f>IF(INDEX('Disrupt-DIH'!$B$8:$B$22,MATCH($B613,'Disrupt-DIH'!$A$8:$A$22,0))="","",IF(INDEX('Disrupt-DIH'!D$8:D$22,MATCH($B613,'Disrupt-DIH'!$A$8:$A$22,0))="N/A","No","Yes"))</f>
        <v/>
      </c>
      <c r="F613" s="64" t="str">
        <f>IF(INDEX('Disrupt-DIH'!$B$8:$B$22,MATCH($B613,'Disrupt-DIH'!$A$8:$A$22,0))="","",IF(INDEX('Disrupt-DIH'!E$8:E$22,MATCH($B613,'Disrupt-DIH'!$A$8:$A$22,0))="N/A","No","Yes"))</f>
        <v/>
      </c>
      <c r="G613" s="64" t="str">
        <f>IF(INDEX('Disrupt-DIH'!$B$8:$B$22,MATCH($B613,'Disrupt-DIH'!$A$8:$A$22,0))="","",IF(INDEX('Disrupt-DIH'!F$8:F$22,MATCH($B613,'Disrupt-DIH'!$A$8:$A$22,0))="N/A","No","Yes"))</f>
        <v/>
      </c>
      <c r="H613" s="64" t="str">
        <f t="shared" si="27"/>
        <v/>
      </c>
      <c r="I613" s="50">
        <v>6</v>
      </c>
      <c r="J613" s="52" t="str">
        <f>IF(INDEX('Detail-SR'!$B$8:$B$27,MATCH(I613,'Detail-SR'!$A$8:$A$27,0))="","",IF(INDEX('Detail-SR'!$E$8:$E$27,MATCH(I613,'Detail-SR'!$A$8:$A$27,0))=H613,INDEX('Detail-SR'!$B$8:$B$27,MATCH(I613,'Detail-SR'!$A$8:$A$27,0)),""))</f>
        <v/>
      </c>
      <c r="K613" s="33"/>
      <c r="L613" s="50">
        <f t="shared" si="28"/>
        <v>0</v>
      </c>
      <c r="M613" s="50" t="str">
        <f t="shared" si="29"/>
        <v>D11a</v>
      </c>
    </row>
    <row r="614" spans="1:13" x14ac:dyDescent="0.25">
      <c r="A614" s="50">
        <v>607</v>
      </c>
      <c r="B614" s="50" t="s">
        <v>234</v>
      </c>
      <c r="C614" s="52" t="str">
        <f>IF(H614="","",IF(INDEX('Disrupt-DIH'!$B$8:$B$22,MATCH(B614,'Disrupt-DIH'!$A$8:$A$22,0))="","",INDEX('Disrupt-DIH'!$B$8:$B$22,MATCH(B614,'Disrupt-DIH'!$A$8:$A$22,0))))</f>
        <v/>
      </c>
      <c r="D614" s="64" t="s">
        <v>37</v>
      </c>
      <c r="E614" s="64" t="str">
        <f>IF(INDEX('Disrupt-DIH'!$B$8:$B$22,MATCH($B614,'Disrupt-DIH'!$A$8:$A$22,0))="","",IF(INDEX('Disrupt-DIH'!D$8:D$22,MATCH($B614,'Disrupt-DIH'!$A$8:$A$22,0))="N/A","No","Yes"))</f>
        <v/>
      </c>
      <c r="F614" s="64" t="str">
        <f>IF(INDEX('Disrupt-DIH'!$B$8:$B$22,MATCH($B614,'Disrupt-DIH'!$A$8:$A$22,0))="","",IF(INDEX('Disrupt-DIH'!E$8:E$22,MATCH($B614,'Disrupt-DIH'!$A$8:$A$22,0))="N/A","No","Yes"))</f>
        <v/>
      </c>
      <c r="G614" s="64" t="str">
        <f>IF(INDEX('Disrupt-DIH'!$B$8:$B$22,MATCH($B614,'Disrupt-DIH'!$A$8:$A$22,0))="","",IF(INDEX('Disrupt-DIH'!F$8:F$22,MATCH($B614,'Disrupt-DIH'!$A$8:$A$22,0))="N/A","No","Yes"))</f>
        <v/>
      </c>
      <c r="H614" s="64" t="str">
        <f t="shared" si="27"/>
        <v/>
      </c>
      <c r="I614" s="50">
        <v>7</v>
      </c>
      <c r="J614" s="52" t="str">
        <f>IF(INDEX('Detail-SR'!$B$8:$B$27,MATCH(I614,'Detail-SR'!$A$8:$A$27,0))="","",IF(INDEX('Detail-SR'!$E$8:$E$27,MATCH(I614,'Detail-SR'!$A$8:$A$27,0))=H614,INDEX('Detail-SR'!$B$8:$B$27,MATCH(I614,'Detail-SR'!$A$8:$A$27,0)),""))</f>
        <v/>
      </c>
      <c r="K614" s="33"/>
      <c r="L614" s="50">
        <f t="shared" si="28"/>
        <v>0</v>
      </c>
      <c r="M614" s="50" t="str">
        <f t="shared" si="29"/>
        <v>D11a</v>
      </c>
    </row>
    <row r="615" spans="1:13" x14ac:dyDescent="0.25">
      <c r="A615" s="50">
        <v>608</v>
      </c>
      <c r="B615" s="50" t="s">
        <v>234</v>
      </c>
      <c r="C615" s="52" t="str">
        <f>IF(H615="","",IF(INDEX('Disrupt-DIH'!$B$8:$B$22,MATCH(B615,'Disrupt-DIH'!$A$8:$A$22,0))="","",INDEX('Disrupt-DIH'!$B$8:$B$22,MATCH(B615,'Disrupt-DIH'!$A$8:$A$22,0))))</f>
        <v/>
      </c>
      <c r="D615" s="64" t="s">
        <v>37</v>
      </c>
      <c r="E615" s="64" t="str">
        <f>IF(INDEX('Disrupt-DIH'!$B$8:$B$22,MATCH($B615,'Disrupt-DIH'!$A$8:$A$22,0))="","",IF(INDEX('Disrupt-DIH'!D$8:D$22,MATCH($B615,'Disrupt-DIH'!$A$8:$A$22,0))="N/A","No","Yes"))</f>
        <v/>
      </c>
      <c r="F615" s="64" t="str">
        <f>IF(INDEX('Disrupt-DIH'!$B$8:$B$22,MATCH($B615,'Disrupt-DIH'!$A$8:$A$22,0))="","",IF(INDEX('Disrupt-DIH'!E$8:E$22,MATCH($B615,'Disrupt-DIH'!$A$8:$A$22,0))="N/A","No","Yes"))</f>
        <v/>
      </c>
      <c r="G615" s="64" t="str">
        <f>IF(INDEX('Disrupt-DIH'!$B$8:$B$22,MATCH($B615,'Disrupt-DIH'!$A$8:$A$22,0))="","",IF(INDEX('Disrupt-DIH'!F$8:F$22,MATCH($B615,'Disrupt-DIH'!$A$8:$A$22,0))="N/A","No","Yes"))</f>
        <v/>
      </c>
      <c r="H615" s="64" t="str">
        <f t="shared" si="27"/>
        <v/>
      </c>
      <c r="I615" s="50">
        <v>8</v>
      </c>
      <c r="J615" s="52" t="str">
        <f>IF(INDEX('Detail-SR'!$B$8:$B$27,MATCH(I615,'Detail-SR'!$A$8:$A$27,0))="","",IF(INDEX('Detail-SR'!$E$8:$E$27,MATCH(I615,'Detail-SR'!$A$8:$A$27,0))=H615,INDEX('Detail-SR'!$B$8:$B$27,MATCH(I615,'Detail-SR'!$A$8:$A$27,0)),""))</f>
        <v/>
      </c>
      <c r="K615" s="33"/>
      <c r="L615" s="50">
        <f t="shared" si="28"/>
        <v>0</v>
      </c>
      <c r="M615" s="50" t="str">
        <f t="shared" si="29"/>
        <v>D11a</v>
      </c>
    </row>
    <row r="616" spans="1:13" x14ac:dyDescent="0.25">
      <c r="A616" s="50">
        <v>609</v>
      </c>
      <c r="B616" s="50" t="s">
        <v>234</v>
      </c>
      <c r="C616" s="52" t="str">
        <f>IF(H616="","",IF(INDEX('Disrupt-DIH'!$B$8:$B$22,MATCH(B616,'Disrupt-DIH'!$A$8:$A$22,0))="","",INDEX('Disrupt-DIH'!$B$8:$B$22,MATCH(B616,'Disrupt-DIH'!$A$8:$A$22,0))))</f>
        <v/>
      </c>
      <c r="D616" s="64" t="s">
        <v>37</v>
      </c>
      <c r="E616" s="64" t="str">
        <f>IF(INDEX('Disrupt-DIH'!$B$8:$B$22,MATCH($B616,'Disrupt-DIH'!$A$8:$A$22,0))="","",IF(INDEX('Disrupt-DIH'!D$8:D$22,MATCH($B616,'Disrupt-DIH'!$A$8:$A$22,0))="N/A","No","Yes"))</f>
        <v/>
      </c>
      <c r="F616" s="64" t="str">
        <f>IF(INDEX('Disrupt-DIH'!$B$8:$B$22,MATCH($B616,'Disrupt-DIH'!$A$8:$A$22,0))="","",IF(INDEX('Disrupt-DIH'!E$8:E$22,MATCH($B616,'Disrupt-DIH'!$A$8:$A$22,0))="N/A","No","Yes"))</f>
        <v/>
      </c>
      <c r="G616" s="64" t="str">
        <f>IF(INDEX('Disrupt-DIH'!$B$8:$B$22,MATCH($B616,'Disrupt-DIH'!$A$8:$A$22,0))="","",IF(INDEX('Disrupt-DIH'!F$8:F$22,MATCH($B616,'Disrupt-DIH'!$A$8:$A$22,0))="N/A","No","Yes"))</f>
        <v/>
      </c>
      <c r="H616" s="64" t="str">
        <f t="shared" si="27"/>
        <v/>
      </c>
      <c r="I616" s="50">
        <v>9</v>
      </c>
      <c r="J616" s="52" t="str">
        <f>IF(INDEX('Detail-SR'!$B$8:$B$27,MATCH(I616,'Detail-SR'!$A$8:$A$27,0))="","",IF(INDEX('Detail-SR'!$E$8:$E$27,MATCH(I616,'Detail-SR'!$A$8:$A$27,0))=H616,INDEX('Detail-SR'!$B$8:$B$27,MATCH(I616,'Detail-SR'!$A$8:$A$27,0)),""))</f>
        <v/>
      </c>
      <c r="K616" s="33"/>
      <c r="L616" s="50">
        <f t="shared" si="28"/>
        <v>0</v>
      </c>
      <c r="M616" s="50" t="str">
        <f t="shared" si="29"/>
        <v>D11a</v>
      </c>
    </row>
    <row r="617" spans="1:13" x14ac:dyDescent="0.25">
      <c r="A617" s="50">
        <v>610</v>
      </c>
      <c r="B617" s="50" t="s">
        <v>234</v>
      </c>
      <c r="C617" s="52" t="str">
        <f>IF(H617="","",IF(INDEX('Disrupt-DIH'!$B$8:$B$22,MATCH(B617,'Disrupt-DIH'!$A$8:$A$22,0))="","",INDEX('Disrupt-DIH'!$B$8:$B$22,MATCH(B617,'Disrupt-DIH'!$A$8:$A$22,0))))</f>
        <v/>
      </c>
      <c r="D617" s="64" t="s">
        <v>37</v>
      </c>
      <c r="E617" s="64" t="str">
        <f>IF(INDEX('Disrupt-DIH'!$B$8:$B$22,MATCH($B617,'Disrupt-DIH'!$A$8:$A$22,0))="","",IF(INDEX('Disrupt-DIH'!D$8:D$22,MATCH($B617,'Disrupt-DIH'!$A$8:$A$22,0))="N/A","No","Yes"))</f>
        <v/>
      </c>
      <c r="F617" s="64" t="str">
        <f>IF(INDEX('Disrupt-DIH'!$B$8:$B$22,MATCH($B617,'Disrupt-DIH'!$A$8:$A$22,0))="","",IF(INDEX('Disrupt-DIH'!E$8:E$22,MATCH($B617,'Disrupt-DIH'!$A$8:$A$22,0))="N/A","No","Yes"))</f>
        <v/>
      </c>
      <c r="G617" s="64" t="str">
        <f>IF(INDEX('Disrupt-DIH'!$B$8:$B$22,MATCH($B617,'Disrupt-DIH'!$A$8:$A$22,0))="","",IF(INDEX('Disrupt-DIH'!F$8:F$22,MATCH($B617,'Disrupt-DIH'!$A$8:$A$22,0))="N/A","No","Yes"))</f>
        <v/>
      </c>
      <c r="H617" s="64" t="str">
        <f t="shared" si="27"/>
        <v/>
      </c>
      <c r="I617" s="50">
        <v>10</v>
      </c>
      <c r="J617" s="52" t="str">
        <f>IF(INDEX('Detail-SR'!$B$8:$B$27,MATCH(I617,'Detail-SR'!$A$8:$A$27,0))="","",IF(INDEX('Detail-SR'!$E$8:$E$27,MATCH(I617,'Detail-SR'!$A$8:$A$27,0))=H617,INDEX('Detail-SR'!$B$8:$B$27,MATCH(I617,'Detail-SR'!$A$8:$A$27,0)),""))</f>
        <v/>
      </c>
      <c r="K617" s="33"/>
      <c r="L617" s="50">
        <f t="shared" si="28"/>
        <v>0</v>
      </c>
      <c r="M617" s="50" t="str">
        <f t="shared" si="29"/>
        <v>D11a</v>
      </c>
    </row>
    <row r="618" spans="1:13" x14ac:dyDescent="0.25">
      <c r="A618" s="50">
        <v>611</v>
      </c>
      <c r="B618" s="50" t="s">
        <v>234</v>
      </c>
      <c r="C618" s="52" t="str">
        <f>IF(H618="","",IF(INDEX('Disrupt-DIH'!$B$8:$B$22,MATCH(B618,'Disrupt-DIH'!$A$8:$A$22,0))="","",INDEX('Disrupt-DIH'!$B$8:$B$22,MATCH(B618,'Disrupt-DIH'!$A$8:$A$22,0))))</f>
        <v/>
      </c>
      <c r="D618" s="64" t="s">
        <v>37</v>
      </c>
      <c r="E618" s="64" t="str">
        <f>IF(INDEX('Disrupt-DIH'!$B$8:$B$22,MATCH($B618,'Disrupt-DIH'!$A$8:$A$22,0))="","",IF(INDEX('Disrupt-DIH'!D$8:D$22,MATCH($B618,'Disrupt-DIH'!$A$8:$A$22,0))="N/A","No","Yes"))</f>
        <v/>
      </c>
      <c r="F618" s="64" t="str">
        <f>IF(INDEX('Disrupt-DIH'!$B$8:$B$22,MATCH($B618,'Disrupt-DIH'!$A$8:$A$22,0))="","",IF(INDEX('Disrupt-DIH'!E$8:E$22,MATCH($B618,'Disrupt-DIH'!$A$8:$A$22,0))="N/A","No","Yes"))</f>
        <v/>
      </c>
      <c r="G618" s="64" t="str">
        <f>IF(INDEX('Disrupt-DIH'!$B$8:$B$22,MATCH($B618,'Disrupt-DIH'!$A$8:$A$22,0))="","",IF(INDEX('Disrupt-DIH'!F$8:F$22,MATCH($B618,'Disrupt-DIH'!$A$8:$A$22,0))="N/A","No","Yes"))</f>
        <v/>
      </c>
      <c r="H618" s="64" t="str">
        <f t="shared" si="27"/>
        <v/>
      </c>
      <c r="I618" s="50">
        <v>11</v>
      </c>
      <c r="J618" s="52" t="str">
        <f>IF(INDEX('Detail-SR'!$B$8:$B$27,MATCH(I618,'Detail-SR'!$A$8:$A$27,0))="","",IF(INDEX('Detail-SR'!$E$8:$E$27,MATCH(I618,'Detail-SR'!$A$8:$A$27,0))=H618,INDEX('Detail-SR'!$B$8:$B$27,MATCH(I618,'Detail-SR'!$A$8:$A$27,0)),""))</f>
        <v/>
      </c>
      <c r="K618" s="33"/>
      <c r="L618" s="50">
        <f t="shared" si="28"/>
        <v>0</v>
      </c>
      <c r="M618" s="50" t="str">
        <f t="shared" si="29"/>
        <v>D11a</v>
      </c>
    </row>
    <row r="619" spans="1:13" x14ac:dyDescent="0.25">
      <c r="A619" s="50">
        <v>612</v>
      </c>
      <c r="B619" s="50" t="s">
        <v>234</v>
      </c>
      <c r="C619" s="52" t="str">
        <f>IF(H619="","",IF(INDEX('Disrupt-DIH'!$B$8:$B$22,MATCH(B619,'Disrupt-DIH'!$A$8:$A$22,0))="","",INDEX('Disrupt-DIH'!$B$8:$B$22,MATCH(B619,'Disrupt-DIH'!$A$8:$A$22,0))))</f>
        <v/>
      </c>
      <c r="D619" s="64" t="s">
        <v>37</v>
      </c>
      <c r="E619" s="64" t="str">
        <f>IF(INDEX('Disrupt-DIH'!$B$8:$B$22,MATCH($B619,'Disrupt-DIH'!$A$8:$A$22,0))="","",IF(INDEX('Disrupt-DIH'!D$8:D$22,MATCH($B619,'Disrupt-DIH'!$A$8:$A$22,0))="N/A","No","Yes"))</f>
        <v/>
      </c>
      <c r="F619" s="64" t="str">
        <f>IF(INDEX('Disrupt-DIH'!$B$8:$B$22,MATCH($B619,'Disrupt-DIH'!$A$8:$A$22,0))="","",IF(INDEX('Disrupt-DIH'!E$8:E$22,MATCH($B619,'Disrupt-DIH'!$A$8:$A$22,0))="N/A","No","Yes"))</f>
        <v/>
      </c>
      <c r="G619" s="64" t="str">
        <f>IF(INDEX('Disrupt-DIH'!$B$8:$B$22,MATCH($B619,'Disrupt-DIH'!$A$8:$A$22,0))="","",IF(INDEX('Disrupt-DIH'!F$8:F$22,MATCH($B619,'Disrupt-DIH'!$A$8:$A$22,0))="N/A","No","Yes"))</f>
        <v/>
      </c>
      <c r="H619" s="64" t="str">
        <f t="shared" si="27"/>
        <v/>
      </c>
      <c r="I619" s="50">
        <v>12</v>
      </c>
      <c r="J619" s="52" t="str">
        <f>IF(INDEX('Detail-SR'!$B$8:$B$27,MATCH(I619,'Detail-SR'!$A$8:$A$27,0))="","",IF(INDEX('Detail-SR'!$E$8:$E$27,MATCH(I619,'Detail-SR'!$A$8:$A$27,0))=H619,INDEX('Detail-SR'!$B$8:$B$27,MATCH(I619,'Detail-SR'!$A$8:$A$27,0)),""))</f>
        <v/>
      </c>
      <c r="K619" s="33"/>
      <c r="L619" s="50">
        <f t="shared" si="28"/>
        <v>0</v>
      </c>
      <c r="M619" s="50" t="str">
        <f t="shared" si="29"/>
        <v>D11a</v>
      </c>
    </row>
    <row r="620" spans="1:13" x14ac:dyDescent="0.25">
      <c r="A620" s="50">
        <v>613</v>
      </c>
      <c r="B620" s="50" t="s">
        <v>234</v>
      </c>
      <c r="C620" s="52" t="str">
        <f>IF(H620="","",IF(INDEX('Disrupt-DIH'!$B$8:$B$22,MATCH(B620,'Disrupt-DIH'!$A$8:$A$22,0))="","",INDEX('Disrupt-DIH'!$B$8:$B$22,MATCH(B620,'Disrupt-DIH'!$A$8:$A$22,0))))</f>
        <v/>
      </c>
      <c r="D620" s="64" t="s">
        <v>37</v>
      </c>
      <c r="E620" s="64" t="str">
        <f>IF(INDEX('Disrupt-DIH'!$B$8:$B$22,MATCH($B620,'Disrupt-DIH'!$A$8:$A$22,0))="","",IF(INDEX('Disrupt-DIH'!D$8:D$22,MATCH($B620,'Disrupt-DIH'!$A$8:$A$22,0))="N/A","No","Yes"))</f>
        <v/>
      </c>
      <c r="F620" s="64" t="str">
        <f>IF(INDEX('Disrupt-DIH'!$B$8:$B$22,MATCH($B620,'Disrupt-DIH'!$A$8:$A$22,0))="","",IF(INDEX('Disrupt-DIH'!E$8:E$22,MATCH($B620,'Disrupt-DIH'!$A$8:$A$22,0))="N/A","No","Yes"))</f>
        <v/>
      </c>
      <c r="G620" s="64" t="str">
        <f>IF(INDEX('Disrupt-DIH'!$B$8:$B$22,MATCH($B620,'Disrupt-DIH'!$A$8:$A$22,0))="","",IF(INDEX('Disrupt-DIH'!F$8:F$22,MATCH($B620,'Disrupt-DIH'!$A$8:$A$22,0))="N/A","No","Yes"))</f>
        <v/>
      </c>
      <c r="H620" s="64" t="str">
        <f t="shared" si="27"/>
        <v/>
      </c>
      <c r="I620" s="50">
        <v>13</v>
      </c>
      <c r="J620" s="52" t="str">
        <f>IF(INDEX('Detail-SR'!$B$8:$B$27,MATCH(I620,'Detail-SR'!$A$8:$A$27,0))="","",IF(INDEX('Detail-SR'!$E$8:$E$27,MATCH(I620,'Detail-SR'!$A$8:$A$27,0))=H620,INDEX('Detail-SR'!$B$8:$B$27,MATCH(I620,'Detail-SR'!$A$8:$A$27,0)),""))</f>
        <v/>
      </c>
      <c r="K620" s="33"/>
      <c r="L620" s="50">
        <f t="shared" si="28"/>
        <v>0</v>
      </c>
      <c r="M620" s="50" t="str">
        <f t="shared" si="29"/>
        <v>D11a</v>
      </c>
    </row>
    <row r="621" spans="1:13" x14ac:dyDescent="0.25">
      <c r="A621" s="50">
        <v>614</v>
      </c>
      <c r="B621" s="50" t="s">
        <v>234</v>
      </c>
      <c r="C621" s="52" t="str">
        <f>IF(H621="","",IF(INDEX('Disrupt-DIH'!$B$8:$B$22,MATCH(B621,'Disrupt-DIH'!$A$8:$A$22,0))="","",INDEX('Disrupt-DIH'!$B$8:$B$22,MATCH(B621,'Disrupt-DIH'!$A$8:$A$22,0))))</f>
        <v/>
      </c>
      <c r="D621" s="64" t="s">
        <v>37</v>
      </c>
      <c r="E621" s="64" t="str">
        <f>IF(INDEX('Disrupt-DIH'!$B$8:$B$22,MATCH($B621,'Disrupt-DIH'!$A$8:$A$22,0))="","",IF(INDEX('Disrupt-DIH'!D$8:D$22,MATCH($B621,'Disrupt-DIH'!$A$8:$A$22,0))="N/A","No","Yes"))</f>
        <v/>
      </c>
      <c r="F621" s="64" t="str">
        <f>IF(INDEX('Disrupt-DIH'!$B$8:$B$22,MATCH($B621,'Disrupt-DIH'!$A$8:$A$22,0))="","",IF(INDEX('Disrupt-DIH'!E$8:E$22,MATCH($B621,'Disrupt-DIH'!$A$8:$A$22,0))="N/A","No","Yes"))</f>
        <v/>
      </c>
      <c r="G621" s="64" t="str">
        <f>IF(INDEX('Disrupt-DIH'!$B$8:$B$22,MATCH($B621,'Disrupt-DIH'!$A$8:$A$22,0))="","",IF(INDEX('Disrupt-DIH'!F$8:F$22,MATCH($B621,'Disrupt-DIH'!$A$8:$A$22,0))="N/A","No","Yes"))</f>
        <v/>
      </c>
      <c r="H621" s="64" t="str">
        <f t="shared" si="27"/>
        <v/>
      </c>
      <c r="I621" s="50">
        <v>14</v>
      </c>
      <c r="J621" s="52" t="str">
        <f>IF(INDEX('Detail-SR'!$B$8:$B$27,MATCH(I621,'Detail-SR'!$A$8:$A$27,0))="","",IF(INDEX('Detail-SR'!$E$8:$E$27,MATCH(I621,'Detail-SR'!$A$8:$A$27,0))=H621,INDEX('Detail-SR'!$B$8:$B$27,MATCH(I621,'Detail-SR'!$A$8:$A$27,0)),""))</f>
        <v/>
      </c>
      <c r="K621" s="33"/>
      <c r="L621" s="50">
        <f t="shared" si="28"/>
        <v>0</v>
      </c>
      <c r="M621" s="50" t="str">
        <f t="shared" si="29"/>
        <v>D11a</v>
      </c>
    </row>
    <row r="622" spans="1:13" x14ac:dyDescent="0.25">
      <c r="A622" s="50">
        <v>615</v>
      </c>
      <c r="B622" s="50" t="s">
        <v>234</v>
      </c>
      <c r="C622" s="52" t="str">
        <f>IF(H622="","",IF(INDEX('Disrupt-DIH'!$B$8:$B$22,MATCH(B622,'Disrupt-DIH'!$A$8:$A$22,0))="","",INDEX('Disrupt-DIH'!$B$8:$B$22,MATCH(B622,'Disrupt-DIH'!$A$8:$A$22,0))))</f>
        <v/>
      </c>
      <c r="D622" s="64" t="s">
        <v>37</v>
      </c>
      <c r="E622" s="64" t="str">
        <f>IF(INDEX('Disrupt-DIH'!$B$8:$B$22,MATCH($B622,'Disrupt-DIH'!$A$8:$A$22,0))="","",IF(INDEX('Disrupt-DIH'!D$8:D$22,MATCH($B622,'Disrupt-DIH'!$A$8:$A$22,0))="N/A","No","Yes"))</f>
        <v/>
      </c>
      <c r="F622" s="64" t="str">
        <f>IF(INDEX('Disrupt-DIH'!$B$8:$B$22,MATCH($B622,'Disrupt-DIH'!$A$8:$A$22,0))="","",IF(INDEX('Disrupt-DIH'!E$8:E$22,MATCH($B622,'Disrupt-DIH'!$A$8:$A$22,0))="N/A","No","Yes"))</f>
        <v/>
      </c>
      <c r="G622" s="64" t="str">
        <f>IF(INDEX('Disrupt-DIH'!$B$8:$B$22,MATCH($B622,'Disrupt-DIH'!$A$8:$A$22,0))="","",IF(INDEX('Disrupt-DIH'!F$8:F$22,MATCH($B622,'Disrupt-DIH'!$A$8:$A$22,0))="N/A","No","Yes"))</f>
        <v/>
      </c>
      <c r="H622" s="64" t="str">
        <f t="shared" si="27"/>
        <v/>
      </c>
      <c r="I622" s="50">
        <v>15</v>
      </c>
      <c r="J622" s="52" t="str">
        <f>IF(INDEX('Detail-SR'!$B$8:$B$27,MATCH(I622,'Detail-SR'!$A$8:$A$27,0))="","",IF(INDEX('Detail-SR'!$E$8:$E$27,MATCH(I622,'Detail-SR'!$A$8:$A$27,0))=H622,INDEX('Detail-SR'!$B$8:$B$27,MATCH(I622,'Detail-SR'!$A$8:$A$27,0)),""))</f>
        <v/>
      </c>
      <c r="K622" s="33"/>
      <c r="L622" s="50">
        <f t="shared" si="28"/>
        <v>0</v>
      </c>
      <c r="M622" s="50" t="str">
        <f t="shared" si="29"/>
        <v>D11a</v>
      </c>
    </row>
    <row r="623" spans="1:13" x14ac:dyDescent="0.25">
      <c r="A623" s="50">
        <v>616</v>
      </c>
      <c r="B623" s="50" t="s">
        <v>234</v>
      </c>
      <c r="C623" s="52" t="str">
        <f>IF(H623="","",IF(INDEX('Disrupt-DIH'!$B$8:$B$22,MATCH(B623,'Disrupt-DIH'!$A$8:$A$22,0))="","",INDEX('Disrupt-DIH'!$B$8:$B$22,MATCH(B623,'Disrupt-DIH'!$A$8:$A$22,0))))</f>
        <v/>
      </c>
      <c r="D623" s="64" t="s">
        <v>37</v>
      </c>
      <c r="E623" s="64" t="str">
        <f>IF(INDEX('Disrupt-DIH'!$B$8:$B$22,MATCH($B623,'Disrupt-DIH'!$A$8:$A$22,0))="","",IF(INDEX('Disrupt-DIH'!D$8:D$22,MATCH($B623,'Disrupt-DIH'!$A$8:$A$22,0))="N/A","No","Yes"))</f>
        <v/>
      </c>
      <c r="F623" s="64" t="str">
        <f>IF(INDEX('Disrupt-DIH'!$B$8:$B$22,MATCH($B623,'Disrupt-DIH'!$A$8:$A$22,0))="","",IF(INDEX('Disrupt-DIH'!E$8:E$22,MATCH($B623,'Disrupt-DIH'!$A$8:$A$22,0))="N/A","No","Yes"))</f>
        <v/>
      </c>
      <c r="G623" s="64" t="str">
        <f>IF(INDEX('Disrupt-DIH'!$B$8:$B$22,MATCH($B623,'Disrupt-DIH'!$A$8:$A$22,0))="","",IF(INDEX('Disrupt-DIH'!F$8:F$22,MATCH($B623,'Disrupt-DIH'!$A$8:$A$22,0))="N/A","No","Yes"))</f>
        <v/>
      </c>
      <c r="H623" s="64" t="str">
        <f t="shared" si="27"/>
        <v/>
      </c>
      <c r="I623" s="50">
        <v>16</v>
      </c>
      <c r="J623" s="52" t="str">
        <f>IF(INDEX('Detail-SR'!$B$8:$B$27,MATCH(I623,'Detail-SR'!$A$8:$A$27,0))="","",IF(INDEX('Detail-SR'!$E$8:$E$27,MATCH(I623,'Detail-SR'!$A$8:$A$27,0))=H623,INDEX('Detail-SR'!$B$8:$B$27,MATCH(I623,'Detail-SR'!$A$8:$A$27,0)),""))</f>
        <v/>
      </c>
      <c r="K623" s="33"/>
      <c r="L623" s="50">
        <f t="shared" si="28"/>
        <v>0</v>
      </c>
      <c r="M623" s="50" t="str">
        <f t="shared" si="29"/>
        <v>D11a</v>
      </c>
    </row>
    <row r="624" spans="1:13" x14ac:dyDescent="0.25">
      <c r="A624" s="50">
        <v>617</v>
      </c>
      <c r="B624" s="50" t="s">
        <v>234</v>
      </c>
      <c r="C624" s="52" t="str">
        <f>IF(H624="","",IF(INDEX('Disrupt-DIH'!$B$8:$B$22,MATCH(B624,'Disrupt-DIH'!$A$8:$A$22,0))="","",INDEX('Disrupt-DIH'!$B$8:$B$22,MATCH(B624,'Disrupt-DIH'!$A$8:$A$22,0))))</f>
        <v/>
      </c>
      <c r="D624" s="64" t="s">
        <v>37</v>
      </c>
      <c r="E624" s="64" t="str">
        <f>IF(INDEX('Disrupt-DIH'!$B$8:$B$22,MATCH($B624,'Disrupt-DIH'!$A$8:$A$22,0))="","",IF(INDEX('Disrupt-DIH'!D$8:D$22,MATCH($B624,'Disrupt-DIH'!$A$8:$A$22,0))="N/A","No","Yes"))</f>
        <v/>
      </c>
      <c r="F624" s="64" t="str">
        <f>IF(INDEX('Disrupt-DIH'!$B$8:$B$22,MATCH($B624,'Disrupt-DIH'!$A$8:$A$22,0))="","",IF(INDEX('Disrupt-DIH'!E$8:E$22,MATCH($B624,'Disrupt-DIH'!$A$8:$A$22,0))="N/A","No","Yes"))</f>
        <v/>
      </c>
      <c r="G624" s="64" t="str">
        <f>IF(INDEX('Disrupt-DIH'!$B$8:$B$22,MATCH($B624,'Disrupt-DIH'!$A$8:$A$22,0))="","",IF(INDEX('Disrupt-DIH'!F$8:F$22,MATCH($B624,'Disrupt-DIH'!$A$8:$A$22,0))="N/A","No","Yes"))</f>
        <v/>
      </c>
      <c r="H624" s="64" t="str">
        <f t="shared" si="27"/>
        <v/>
      </c>
      <c r="I624" s="50">
        <v>17</v>
      </c>
      <c r="J624" s="52" t="str">
        <f>IF(INDEX('Detail-SR'!$B$8:$B$27,MATCH(I624,'Detail-SR'!$A$8:$A$27,0))="","",IF(INDEX('Detail-SR'!$E$8:$E$27,MATCH(I624,'Detail-SR'!$A$8:$A$27,0))=H624,INDEX('Detail-SR'!$B$8:$B$27,MATCH(I624,'Detail-SR'!$A$8:$A$27,0)),""))</f>
        <v/>
      </c>
      <c r="K624" s="33"/>
      <c r="L624" s="50">
        <f t="shared" si="28"/>
        <v>0</v>
      </c>
      <c r="M624" s="50" t="str">
        <f t="shared" si="29"/>
        <v>D11a</v>
      </c>
    </row>
    <row r="625" spans="1:13" x14ac:dyDescent="0.25">
      <c r="A625" s="50">
        <v>618</v>
      </c>
      <c r="B625" s="50" t="s">
        <v>234</v>
      </c>
      <c r="C625" s="52" t="str">
        <f>IF(H625="","",IF(INDEX('Disrupt-DIH'!$B$8:$B$22,MATCH(B625,'Disrupt-DIH'!$A$8:$A$22,0))="","",INDEX('Disrupt-DIH'!$B$8:$B$22,MATCH(B625,'Disrupt-DIH'!$A$8:$A$22,0))))</f>
        <v/>
      </c>
      <c r="D625" s="64" t="s">
        <v>37</v>
      </c>
      <c r="E625" s="64" t="str">
        <f>IF(INDEX('Disrupt-DIH'!$B$8:$B$22,MATCH($B625,'Disrupt-DIH'!$A$8:$A$22,0))="","",IF(INDEX('Disrupt-DIH'!D$8:D$22,MATCH($B625,'Disrupt-DIH'!$A$8:$A$22,0))="N/A","No","Yes"))</f>
        <v/>
      </c>
      <c r="F625" s="64" t="str">
        <f>IF(INDEX('Disrupt-DIH'!$B$8:$B$22,MATCH($B625,'Disrupt-DIH'!$A$8:$A$22,0))="","",IF(INDEX('Disrupt-DIH'!E$8:E$22,MATCH($B625,'Disrupt-DIH'!$A$8:$A$22,0))="N/A","No","Yes"))</f>
        <v/>
      </c>
      <c r="G625" s="64" t="str">
        <f>IF(INDEX('Disrupt-DIH'!$B$8:$B$22,MATCH($B625,'Disrupt-DIH'!$A$8:$A$22,0))="","",IF(INDEX('Disrupt-DIH'!F$8:F$22,MATCH($B625,'Disrupt-DIH'!$A$8:$A$22,0))="N/A","No","Yes"))</f>
        <v/>
      </c>
      <c r="H625" s="64" t="str">
        <f t="shared" si="27"/>
        <v/>
      </c>
      <c r="I625" s="50">
        <v>18</v>
      </c>
      <c r="J625" s="52" t="str">
        <f>IF(INDEX('Detail-SR'!$B$8:$B$27,MATCH(I625,'Detail-SR'!$A$8:$A$27,0))="","",IF(INDEX('Detail-SR'!$E$8:$E$27,MATCH(I625,'Detail-SR'!$A$8:$A$27,0))=H625,INDEX('Detail-SR'!$B$8:$B$27,MATCH(I625,'Detail-SR'!$A$8:$A$27,0)),""))</f>
        <v/>
      </c>
      <c r="K625" s="33"/>
      <c r="L625" s="50">
        <f t="shared" si="28"/>
        <v>0</v>
      </c>
      <c r="M625" s="50" t="str">
        <f t="shared" si="29"/>
        <v>D11a</v>
      </c>
    </row>
    <row r="626" spans="1:13" x14ac:dyDescent="0.25">
      <c r="A626" s="50">
        <v>619</v>
      </c>
      <c r="B626" s="50" t="s">
        <v>234</v>
      </c>
      <c r="C626" s="52" t="str">
        <f>IF(H626="","",IF(INDEX('Disrupt-DIH'!$B$8:$B$22,MATCH(B626,'Disrupt-DIH'!$A$8:$A$22,0))="","",INDEX('Disrupt-DIH'!$B$8:$B$22,MATCH(B626,'Disrupt-DIH'!$A$8:$A$22,0))))</f>
        <v/>
      </c>
      <c r="D626" s="64" t="s">
        <v>37</v>
      </c>
      <c r="E626" s="64" t="str">
        <f>IF(INDEX('Disrupt-DIH'!$B$8:$B$22,MATCH($B626,'Disrupt-DIH'!$A$8:$A$22,0))="","",IF(INDEX('Disrupt-DIH'!D$8:D$22,MATCH($B626,'Disrupt-DIH'!$A$8:$A$22,0))="N/A","No","Yes"))</f>
        <v/>
      </c>
      <c r="F626" s="64" t="str">
        <f>IF(INDEX('Disrupt-DIH'!$B$8:$B$22,MATCH($B626,'Disrupt-DIH'!$A$8:$A$22,0))="","",IF(INDEX('Disrupt-DIH'!E$8:E$22,MATCH($B626,'Disrupt-DIH'!$A$8:$A$22,0))="N/A","No","Yes"))</f>
        <v/>
      </c>
      <c r="G626" s="64" t="str">
        <f>IF(INDEX('Disrupt-DIH'!$B$8:$B$22,MATCH($B626,'Disrupt-DIH'!$A$8:$A$22,0))="","",IF(INDEX('Disrupt-DIH'!F$8:F$22,MATCH($B626,'Disrupt-DIH'!$A$8:$A$22,0))="N/A","No","Yes"))</f>
        <v/>
      </c>
      <c r="H626" s="64" t="str">
        <f t="shared" si="27"/>
        <v/>
      </c>
      <c r="I626" s="50">
        <v>19</v>
      </c>
      <c r="J626" s="52" t="str">
        <f>IF(INDEX('Detail-SR'!$B$8:$B$27,MATCH(I626,'Detail-SR'!$A$8:$A$27,0))="","",IF(INDEX('Detail-SR'!$E$8:$E$27,MATCH(I626,'Detail-SR'!$A$8:$A$27,0))=H626,INDEX('Detail-SR'!$B$8:$B$27,MATCH(I626,'Detail-SR'!$A$8:$A$27,0)),""))</f>
        <v/>
      </c>
      <c r="K626" s="33"/>
      <c r="L626" s="50">
        <f t="shared" si="28"/>
        <v>0</v>
      </c>
      <c r="M626" s="50" t="str">
        <f t="shared" si="29"/>
        <v>D11a</v>
      </c>
    </row>
    <row r="627" spans="1:13" x14ac:dyDescent="0.25">
      <c r="A627" s="50">
        <v>620</v>
      </c>
      <c r="B627" s="50" t="s">
        <v>234</v>
      </c>
      <c r="C627" s="52" t="str">
        <f>IF(H627="","",IF(INDEX('Disrupt-DIH'!$B$8:$B$22,MATCH(B627,'Disrupt-DIH'!$A$8:$A$22,0))="","",INDEX('Disrupt-DIH'!$B$8:$B$22,MATCH(B627,'Disrupt-DIH'!$A$8:$A$22,0))))</f>
        <v/>
      </c>
      <c r="D627" s="64" t="s">
        <v>37</v>
      </c>
      <c r="E627" s="64" t="str">
        <f>IF(INDEX('Disrupt-DIH'!$B$8:$B$22,MATCH($B627,'Disrupt-DIH'!$A$8:$A$22,0))="","",IF(INDEX('Disrupt-DIH'!D$8:D$22,MATCH($B627,'Disrupt-DIH'!$A$8:$A$22,0))="N/A","No","Yes"))</f>
        <v/>
      </c>
      <c r="F627" s="64" t="str">
        <f>IF(INDEX('Disrupt-DIH'!$B$8:$B$22,MATCH($B627,'Disrupt-DIH'!$A$8:$A$22,0))="","",IF(INDEX('Disrupt-DIH'!E$8:E$22,MATCH($B627,'Disrupt-DIH'!$A$8:$A$22,0))="N/A","No","Yes"))</f>
        <v/>
      </c>
      <c r="G627" s="64" t="str">
        <f>IF(INDEX('Disrupt-DIH'!$B$8:$B$22,MATCH($B627,'Disrupt-DIH'!$A$8:$A$22,0))="","",IF(INDEX('Disrupt-DIH'!F$8:F$22,MATCH($B627,'Disrupt-DIH'!$A$8:$A$22,0))="N/A","No","Yes"))</f>
        <v/>
      </c>
      <c r="H627" s="64" t="str">
        <f t="shared" si="27"/>
        <v/>
      </c>
      <c r="I627" s="50">
        <v>20</v>
      </c>
      <c r="J627" s="52" t="str">
        <f>IF(INDEX('Detail-SR'!$B$8:$B$27,MATCH(I627,'Detail-SR'!$A$8:$A$27,0))="","",IF(INDEX('Detail-SR'!$E$8:$E$27,MATCH(I627,'Detail-SR'!$A$8:$A$27,0))=H627,INDEX('Detail-SR'!$B$8:$B$27,MATCH(I627,'Detail-SR'!$A$8:$A$27,0)),""))</f>
        <v/>
      </c>
      <c r="K627" s="33"/>
      <c r="L627" s="50">
        <f t="shared" si="28"/>
        <v>0</v>
      </c>
      <c r="M627" s="50" t="str">
        <f t="shared" si="29"/>
        <v>D11a</v>
      </c>
    </row>
    <row r="628" spans="1:13" x14ac:dyDescent="0.25">
      <c r="A628" s="50">
        <v>621</v>
      </c>
      <c r="B628" s="50" t="s">
        <v>234</v>
      </c>
      <c r="C628" s="52" t="str">
        <f>IF(H628="","",IF(INDEX('Disrupt-DIH'!$B$8:$B$22,MATCH(B628,'Disrupt-DIH'!$A$8:$A$22,0))="","",INDEX('Disrupt-DIH'!$B$8:$B$22,MATCH(B628,'Disrupt-DIH'!$A$8:$A$22,0))))</f>
        <v/>
      </c>
      <c r="D628" s="64" t="s">
        <v>49</v>
      </c>
      <c r="E628" s="64" t="str">
        <f>IF(INDEX('Disrupt-DIH'!$B$8:$B$22,MATCH($B628,'Disrupt-DIH'!$A$8:$A$22,0))="","",IF(INDEX('Disrupt-DIH'!D$8:D$22,MATCH($B628,'Disrupt-DIH'!$A$8:$A$22,0))="N/A","No","Yes"))</f>
        <v/>
      </c>
      <c r="F628" s="64" t="str">
        <f>IF(INDEX('Disrupt-DIH'!$B$8:$B$22,MATCH($B628,'Disrupt-DIH'!$A$8:$A$22,0))="","",IF(INDEX('Disrupt-DIH'!E$8:E$22,MATCH($B628,'Disrupt-DIH'!$A$8:$A$22,0))="N/A","No","Yes"))</f>
        <v/>
      </c>
      <c r="G628" s="64" t="str">
        <f>IF(INDEX('Disrupt-DIH'!$B$8:$B$22,MATCH($B628,'Disrupt-DIH'!$A$8:$A$22,0))="","",IF(INDEX('Disrupt-DIH'!F$8:F$22,MATCH($B628,'Disrupt-DIH'!$A$8:$A$22,0))="N/A","No","Yes"))</f>
        <v/>
      </c>
      <c r="H628" s="64" t="str">
        <f t="shared" si="27"/>
        <v/>
      </c>
      <c r="I628" s="50">
        <v>1</v>
      </c>
      <c r="J628" s="52" t="str">
        <f>IF(INDEX('Detail-SR'!$B$8:$B$27,MATCH(I628,'Detail-SR'!$A$8:$A$27,0))="","",IF(INDEX('Detail-SR'!$E$8:$E$27,MATCH(I628,'Detail-SR'!$A$8:$A$27,0))=H628,INDEX('Detail-SR'!$B$8:$B$27,MATCH(I628,'Detail-SR'!$A$8:$A$27,0)),""))</f>
        <v/>
      </c>
      <c r="K628" s="33"/>
      <c r="L628" s="50">
        <f t="shared" si="28"/>
        <v>0</v>
      </c>
      <c r="M628" s="50" t="str">
        <f t="shared" si="29"/>
        <v>D11b</v>
      </c>
    </row>
    <row r="629" spans="1:13" x14ac:dyDescent="0.25">
      <c r="A629" s="50">
        <v>622</v>
      </c>
      <c r="B629" s="50" t="s">
        <v>234</v>
      </c>
      <c r="C629" s="52" t="str">
        <f>IF(H629="","",IF(INDEX('Disrupt-DIH'!$B$8:$B$22,MATCH(B629,'Disrupt-DIH'!$A$8:$A$22,0))="","",INDEX('Disrupt-DIH'!$B$8:$B$22,MATCH(B629,'Disrupt-DIH'!$A$8:$A$22,0))))</f>
        <v/>
      </c>
      <c r="D629" s="64" t="s">
        <v>49</v>
      </c>
      <c r="E629" s="64" t="str">
        <f>IF(INDEX('Disrupt-DIH'!$B$8:$B$22,MATCH($B629,'Disrupt-DIH'!$A$8:$A$22,0))="","",IF(INDEX('Disrupt-DIH'!D$8:D$22,MATCH($B629,'Disrupt-DIH'!$A$8:$A$22,0))="N/A","No","Yes"))</f>
        <v/>
      </c>
      <c r="F629" s="64" t="str">
        <f>IF(INDEX('Disrupt-DIH'!$B$8:$B$22,MATCH($B629,'Disrupt-DIH'!$A$8:$A$22,0))="","",IF(INDEX('Disrupt-DIH'!E$8:E$22,MATCH($B629,'Disrupt-DIH'!$A$8:$A$22,0))="N/A","No","Yes"))</f>
        <v/>
      </c>
      <c r="G629" s="64" t="str">
        <f>IF(INDEX('Disrupt-DIH'!$B$8:$B$22,MATCH($B629,'Disrupt-DIH'!$A$8:$A$22,0))="","",IF(INDEX('Disrupt-DIH'!F$8:F$22,MATCH($B629,'Disrupt-DIH'!$A$8:$A$22,0))="N/A","No","Yes"))</f>
        <v/>
      </c>
      <c r="H629" s="64" t="str">
        <f t="shared" si="27"/>
        <v/>
      </c>
      <c r="I629" s="50">
        <v>2</v>
      </c>
      <c r="J629" s="52" t="str">
        <f>IF(INDEX('Detail-SR'!$B$8:$B$27,MATCH(I629,'Detail-SR'!$A$8:$A$27,0))="","",IF(INDEX('Detail-SR'!$E$8:$E$27,MATCH(I629,'Detail-SR'!$A$8:$A$27,0))=H629,INDEX('Detail-SR'!$B$8:$B$27,MATCH(I629,'Detail-SR'!$A$8:$A$27,0)),""))</f>
        <v/>
      </c>
      <c r="K629" s="33"/>
      <c r="L629" s="50">
        <f t="shared" si="28"/>
        <v>0</v>
      </c>
      <c r="M629" s="50" t="str">
        <f t="shared" si="29"/>
        <v>D11b</v>
      </c>
    </row>
    <row r="630" spans="1:13" x14ac:dyDescent="0.25">
      <c r="A630" s="50">
        <v>623</v>
      </c>
      <c r="B630" s="50" t="s">
        <v>234</v>
      </c>
      <c r="C630" s="52" t="str">
        <f>IF(H630="","",IF(INDEX('Disrupt-DIH'!$B$8:$B$22,MATCH(B630,'Disrupt-DIH'!$A$8:$A$22,0))="","",INDEX('Disrupt-DIH'!$B$8:$B$22,MATCH(B630,'Disrupt-DIH'!$A$8:$A$22,0))))</f>
        <v/>
      </c>
      <c r="D630" s="64" t="s">
        <v>49</v>
      </c>
      <c r="E630" s="64" t="str">
        <f>IF(INDEX('Disrupt-DIH'!$B$8:$B$22,MATCH($B630,'Disrupt-DIH'!$A$8:$A$22,0))="","",IF(INDEX('Disrupt-DIH'!D$8:D$22,MATCH($B630,'Disrupt-DIH'!$A$8:$A$22,0))="N/A","No","Yes"))</f>
        <v/>
      </c>
      <c r="F630" s="64" t="str">
        <f>IF(INDEX('Disrupt-DIH'!$B$8:$B$22,MATCH($B630,'Disrupt-DIH'!$A$8:$A$22,0))="","",IF(INDEX('Disrupt-DIH'!E$8:E$22,MATCH($B630,'Disrupt-DIH'!$A$8:$A$22,0))="N/A","No","Yes"))</f>
        <v/>
      </c>
      <c r="G630" s="64" t="str">
        <f>IF(INDEX('Disrupt-DIH'!$B$8:$B$22,MATCH($B630,'Disrupt-DIH'!$A$8:$A$22,0))="","",IF(INDEX('Disrupt-DIH'!F$8:F$22,MATCH($B630,'Disrupt-DIH'!$A$8:$A$22,0))="N/A","No","Yes"))</f>
        <v/>
      </c>
      <c r="H630" s="64" t="str">
        <f t="shared" si="27"/>
        <v/>
      </c>
      <c r="I630" s="50">
        <v>3</v>
      </c>
      <c r="J630" s="52" t="str">
        <f>IF(INDEX('Detail-SR'!$B$8:$B$27,MATCH(I630,'Detail-SR'!$A$8:$A$27,0))="","",IF(INDEX('Detail-SR'!$E$8:$E$27,MATCH(I630,'Detail-SR'!$A$8:$A$27,0))=H630,INDEX('Detail-SR'!$B$8:$B$27,MATCH(I630,'Detail-SR'!$A$8:$A$27,0)),""))</f>
        <v/>
      </c>
      <c r="K630" s="33"/>
      <c r="L630" s="50">
        <f t="shared" si="28"/>
        <v>0</v>
      </c>
      <c r="M630" s="50" t="str">
        <f t="shared" si="29"/>
        <v>D11b</v>
      </c>
    </row>
    <row r="631" spans="1:13" x14ac:dyDescent="0.25">
      <c r="A631" s="50">
        <v>624</v>
      </c>
      <c r="B631" s="50" t="s">
        <v>234</v>
      </c>
      <c r="C631" s="52" t="str">
        <f>IF(H631="","",IF(INDEX('Disrupt-DIH'!$B$8:$B$22,MATCH(B631,'Disrupt-DIH'!$A$8:$A$22,0))="","",INDEX('Disrupt-DIH'!$B$8:$B$22,MATCH(B631,'Disrupt-DIH'!$A$8:$A$22,0))))</f>
        <v/>
      </c>
      <c r="D631" s="64" t="s">
        <v>49</v>
      </c>
      <c r="E631" s="64" t="str">
        <f>IF(INDEX('Disrupt-DIH'!$B$8:$B$22,MATCH($B631,'Disrupt-DIH'!$A$8:$A$22,0))="","",IF(INDEX('Disrupt-DIH'!D$8:D$22,MATCH($B631,'Disrupt-DIH'!$A$8:$A$22,0))="N/A","No","Yes"))</f>
        <v/>
      </c>
      <c r="F631" s="64" t="str">
        <f>IF(INDEX('Disrupt-DIH'!$B$8:$B$22,MATCH($B631,'Disrupt-DIH'!$A$8:$A$22,0))="","",IF(INDEX('Disrupt-DIH'!E$8:E$22,MATCH($B631,'Disrupt-DIH'!$A$8:$A$22,0))="N/A","No","Yes"))</f>
        <v/>
      </c>
      <c r="G631" s="64" t="str">
        <f>IF(INDEX('Disrupt-DIH'!$B$8:$B$22,MATCH($B631,'Disrupt-DIH'!$A$8:$A$22,0))="","",IF(INDEX('Disrupt-DIH'!F$8:F$22,MATCH($B631,'Disrupt-DIH'!$A$8:$A$22,0))="N/A","No","Yes"))</f>
        <v/>
      </c>
      <c r="H631" s="64" t="str">
        <f t="shared" si="27"/>
        <v/>
      </c>
      <c r="I631" s="50">
        <v>4</v>
      </c>
      <c r="J631" s="52" t="str">
        <f>IF(INDEX('Detail-SR'!$B$8:$B$27,MATCH(I631,'Detail-SR'!$A$8:$A$27,0))="","",IF(INDEX('Detail-SR'!$E$8:$E$27,MATCH(I631,'Detail-SR'!$A$8:$A$27,0))=H631,INDEX('Detail-SR'!$B$8:$B$27,MATCH(I631,'Detail-SR'!$A$8:$A$27,0)),""))</f>
        <v/>
      </c>
      <c r="K631" s="33"/>
      <c r="L631" s="50">
        <f t="shared" si="28"/>
        <v>0</v>
      </c>
      <c r="M631" s="50" t="str">
        <f t="shared" si="29"/>
        <v>D11b</v>
      </c>
    </row>
    <row r="632" spans="1:13" x14ac:dyDescent="0.25">
      <c r="A632" s="50">
        <v>625</v>
      </c>
      <c r="B632" s="50" t="s">
        <v>234</v>
      </c>
      <c r="C632" s="52" t="str">
        <f>IF(H632="","",IF(INDEX('Disrupt-DIH'!$B$8:$B$22,MATCH(B632,'Disrupt-DIH'!$A$8:$A$22,0))="","",INDEX('Disrupt-DIH'!$B$8:$B$22,MATCH(B632,'Disrupt-DIH'!$A$8:$A$22,0))))</f>
        <v/>
      </c>
      <c r="D632" s="64" t="s">
        <v>49</v>
      </c>
      <c r="E632" s="64" t="str">
        <f>IF(INDEX('Disrupt-DIH'!$B$8:$B$22,MATCH($B632,'Disrupt-DIH'!$A$8:$A$22,0))="","",IF(INDEX('Disrupt-DIH'!D$8:D$22,MATCH($B632,'Disrupt-DIH'!$A$8:$A$22,0))="N/A","No","Yes"))</f>
        <v/>
      </c>
      <c r="F632" s="64" t="str">
        <f>IF(INDEX('Disrupt-DIH'!$B$8:$B$22,MATCH($B632,'Disrupt-DIH'!$A$8:$A$22,0))="","",IF(INDEX('Disrupt-DIH'!E$8:E$22,MATCH($B632,'Disrupt-DIH'!$A$8:$A$22,0))="N/A","No","Yes"))</f>
        <v/>
      </c>
      <c r="G632" s="64" t="str">
        <f>IF(INDEX('Disrupt-DIH'!$B$8:$B$22,MATCH($B632,'Disrupt-DIH'!$A$8:$A$22,0))="","",IF(INDEX('Disrupt-DIH'!F$8:F$22,MATCH($B632,'Disrupt-DIH'!$A$8:$A$22,0))="N/A","No","Yes"))</f>
        <v/>
      </c>
      <c r="H632" s="64" t="str">
        <f t="shared" si="27"/>
        <v/>
      </c>
      <c r="I632" s="50">
        <v>5</v>
      </c>
      <c r="J632" s="52" t="str">
        <f>IF(INDEX('Detail-SR'!$B$8:$B$27,MATCH(I632,'Detail-SR'!$A$8:$A$27,0))="","",IF(INDEX('Detail-SR'!$E$8:$E$27,MATCH(I632,'Detail-SR'!$A$8:$A$27,0))=H632,INDEX('Detail-SR'!$B$8:$B$27,MATCH(I632,'Detail-SR'!$A$8:$A$27,0)),""))</f>
        <v/>
      </c>
      <c r="K632" s="33"/>
      <c r="L632" s="50">
        <f t="shared" si="28"/>
        <v>0</v>
      </c>
      <c r="M632" s="50" t="str">
        <f t="shared" si="29"/>
        <v>D11b</v>
      </c>
    </row>
    <row r="633" spans="1:13" x14ac:dyDescent="0.25">
      <c r="A633" s="50">
        <v>626</v>
      </c>
      <c r="B633" s="50" t="s">
        <v>234</v>
      </c>
      <c r="C633" s="52" t="str">
        <f>IF(H633="","",IF(INDEX('Disrupt-DIH'!$B$8:$B$22,MATCH(B633,'Disrupt-DIH'!$A$8:$A$22,0))="","",INDEX('Disrupt-DIH'!$B$8:$B$22,MATCH(B633,'Disrupt-DIH'!$A$8:$A$22,0))))</f>
        <v/>
      </c>
      <c r="D633" s="64" t="s">
        <v>49</v>
      </c>
      <c r="E633" s="64" t="str">
        <f>IF(INDEX('Disrupt-DIH'!$B$8:$B$22,MATCH($B633,'Disrupt-DIH'!$A$8:$A$22,0))="","",IF(INDEX('Disrupt-DIH'!D$8:D$22,MATCH($B633,'Disrupt-DIH'!$A$8:$A$22,0))="N/A","No","Yes"))</f>
        <v/>
      </c>
      <c r="F633" s="64" t="str">
        <f>IF(INDEX('Disrupt-DIH'!$B$8:$B$22,MATCH($B633,'Disrupt-DIH'!$A$8:$A$22,0))="","",IF(INDEX('Disrupt-DIH'!E$8:E$22,MATCH($B633,'Disrupt-DIH'!$A$8:$A$22,0))="N/A","No","Yes"))</f>
        <v/>
      </c>
      <c r="G633" s="64" t="str">
        <f>IF(INDEX('Disrupt-DIH'!$B$8:$B$22,MATCH($B633,'Disrupt-DIH'!$A$8:$A$22,0))="","",IF(INDEX('Disrupt-DIH'!F$8:F$22,MATCH($B633,'Disrupt-DIH'!$A$8:$A$22,0))="N/A","No","Yes"))</f>
        <v/>
      </c>
      <c r="H633" s="64" t="str">
        <f t="shared" si="27"/>
        <v/>
      </c>
      <c r="I633" s="50">
        <v>6</v>
      </c>
      <c r="J633" s="52" t="str">
        <f>IF(INDEX('Detail-SR'!$B$8:$B$27,MATCH(I633,'Detail-SR'!$A$8:$A$27,0))="","",IF(INDEX('Detail-SR'!$E$8:$E$27,MATCH(I633,'Detail-SR'!$A$8:$A$27,0))=H633,INDEX('Detail-SR'!$B$8:$B$27,MATCH(I633,'Detail-SR'!$A$8:$A$27,0)),""))</f>
        <v/>
      </c>
      <c r="K633" s="33"/>
      <c r="L633" s="50">
        <f t="shared" si="28"/>
        <v>0</v>
      </c>
      <c r="M633" s="50" t="str">
        <f t="shared" si="29"/>
        <v>D11b</v>
      </c>
    </row>
    <row r="634" spans="1:13" x14ac:dyDescent="0.25">
      <c r="A634" s="50">
        <v>627</v>
      </c>
      <c r="B634" s="50" t="s">
        <v>234</v>
      </c>
      <c r="C634" s="52" t="str">
        <f>IF(H634="","",IF(INDEX('Disrupt-DIH'!$B$8:$B$22,MATCH(B634,'Disrupt-DIH'!$A$8:$A$22,0))="","",INDEX('Disrupt-DIH'!$B$8:$B$22,MATCH(B634,'Disrupt-DIH'!$A$8:$A$22,0))))</f>
        <v/>
      </c>
      <c r="D634" s="64" t="s">
        <v>49</v>
      </c>
      <c r="E634" s="64" t="str">
        <f>IF(INDEX('Disrupt-DIH'!$B$8:$B$22,MATCH($B634,'Disrupt-DIH'!$A$8:$A$22,0))="","",IF(INDEX('Disrupt-DIH'!D$8:D$22,MATCH($B634,'Disrupt-DIH'!$A$8:$A$22,0))="N/A","No","Yes"))</f>
        <v/>
      </c>
      <c r="F634" s="64" t="str">
        <f>IF(INDEX('Disrupt-DIH'!$B$8:$B$22,MATCH($B634,'Disrupt-DIH'!$A$8:$A$22,0))="","",IF(INDEX('Disrupt-DIH'!E$8:E$22,MATCH($B634,'Disrupt-DIH'!$A$8:$A$22,0))="N/A","No","Yes"))</f>
        <v/>
      </c>
      <c r="G634" s="64" t="str">
        <f>IF(INDEX('Disrupt-DIH'!$B$8:$B$22,MATCH($B634,'Disrupt-DIH'!$A$8:$A$22,0))="","",IF(INDEX('Disrupt-DIH'!F$8:F$22,MATCH($B634,'Disrupt-DIH'!$A$8:$A$22,0))="N/A","No","Yes"))</f>
        <v/>
      </c>
      <c r="H634" s="64" t="str">
        <f t="shared" si="27"/>
        <v/>
      </c>
      <c r="I634" s="50">
        <v>7</v>
      </c>
      <c r="J634" s="52" t="str">
        <f>IF(INDEX('Detail-SR'!$B$8:$B$27,MATCH(I634,'Detail-SR'!$A$8:$A$27,0))="","",IF(INDEX('Detail-SR'!$E$8:$E$27,MATCH(I634,'Detail-SR'!$A$8:$A$27,0))=H634,INDEX('Detail-SR'!$B$8:$B$27,MATCH(I634,'Detail-SR'!$A$8:$A$27,0)),""))</f>
        <v/>
      </c>
      <c r="K634" s="33"/>
      <c r="L634" s="50">
        <f t="shared" si="28"/>
        <v>0</v>
      </c>
      <c r="M634" s="50" t="str">
        <f t="shared" si="29"/>
        <v>D11b</v>
      </c>
    </row>
    <row r="635" spans="1:13" x14ac:dyDescent="0.25">
      <c r="A635" s="50">
        <v>628</v>
      </c>
      <c r="B635" s="50" t="s">
        <v>234</v>
      </c>
      <c r="C635" s="52" t="str">
        <f>IF(H635="","",IF(INDEX('Disrupt-DIH'!$B$8:$B$22,MATCH(B635,'Disrupt-DIH'!$A$8:$A$22,0))="","",INDEX('Disrupt-DIH'!$B$8:$B$22,MATCH(B635,'Disrupt-DIH'!$A$8:$A$22,0))))</f>
        <v/>
      </c>
      <c r="D635" s="64" t="s">
        <v>49</v>
      </c>
      <c r="E635" s="64" t="str">
        <f>IF(INDEX('Disrupt-DIH'!$B$8:$B$22,MATCH($B635,'Disrupt-DIH'!$A$8:$A$22,0))="","",IF(INDEX('Disrupt-DIH'!D$8:D$22,MATCH($B635,'Disrupt-DIH'!$A$8:$A$22,0))="N/A","No","Yes"))</f>
        <v/>
      </c>
      <c r="F635" s="64" t="str">
        <f>IF(INDEX('Disrupt-DIH'!$B$8:$B$22,MATCH($B635,'Disrupt-DIH'!$A$8:$A$22,0))="","",IF(INDEX('Disrupt-DIH'!E$8:E$22,MATCH($B635,'Disrupt-DIH'!$A$8:$A$22,0))="N/A","No","Yes"))</f>
        <v/>
      </c>
      <c r="G635" s="64" t="str">
        <f>IF(INDEX('Disrupt-DIH'!$B$8:$B$22,MATCH($B635,'Disrupt-DIH'!$A$8:$A$22,0))="","",IF(INDEX('Disrupt-DIH'!F$8:F$22,MATCH($B635,'Disrupt-DIH'!$A$8:$A$22,0))="N/A","No","Yes"))</f>
        <v/>
      </c>
      <c r="H635" s="64" t="str">
        <f t="shared" si="27"/>
        <v/>
      </c>
      <c r="I635" s="50">
        <v>8</v>
      </c>
      <c r="J635" s="52" t="str">
        <f>IF(INDEX('Detail-SR'!$B$8:$B$27,MATCH(I635,'Detail-SR'!$A$8:$A$27,0))="","",IF(INDEX('Detail-SR'!$E$8:$E$27,MATCH(I635,'Detail-SR'!$A$8:$A$27,0))=H635,INDEX('Detail-SR'!$B$8:$B$27,MATCH(I635,'Detail-SR'!$A$8:$A$27,0)),""))</f>
        <v/>
      </c>
      <c r="K635" s="33"/>
      <c r="L635" s="50">
        <f t="shared" si="28"/>
        <v>0</v>
      </c>
      <c r="M635" s="50" t="str">
        <f t="shared" si="29"/>
        <v>D11b</v>
      </c>
    </row>
    <row r="636" spans="1:13" x14ac:dyDescent="0.25">
      <c r="A636" s="50">
        <v>629</v>
      </c>
      <c r="B636" s="50" t="s">
        <v>234</v>
      </c>
      <c r="C636" s="52" t="str">
        <f>IF(H636="","",IF(INDEX('Disrupt-DIH'!$B$8:$B$22,MATCH(B636,'Disrupt-DIH'!$A$8:$A$22,0))="","",INDEX('Disrupt-DIH'!$B$8:$B$22,MATCH(B636,'Disrupt-DIH'!$A$8:$A$22,0))))</f>
        <v/>
      </c>
      <c r="D636" s="64" t="s">
        <v>49</v>
      </c>
      <c r="E636" s="64" t="str">
        <f>IF(INDEX('Disrupt-DIH'!$B$8:$B$22,MATCH($B636,'Disrupt-DIH'!$A$8:$A$22,0))="","",IF(INDEX('Disrupt-DIH'!D$8:D$22,MATCH($B636,'Disrupt-DIH'!$A$8:$A$22,0))="N/A","No","Yes"))</f>
        <v/>
      </c>
      <c r="F636" s="64" t="str">
        <f>IF(INDEX('Disrupt-DIH'!$B$8:$B$22,MATCH($B636,'Disrupt-DIH'!$A$8:$A$22,0))="","",IF(INDEX('Disrupt-DIH'!E$8:E$22,MATCH($B636,'Disrupt-DIH'!$A$8:$A$22,0))="N/A","No","Yes"))</f>
        <v/>
      </c>
      <c r="G636" s="64" t="str">
        <f>IF(INDEX('Disrupt-DIH'!$B$8:$B$22,MATCH($B636,'Disrupt-DIH'!$A$8:$A$22,0))="","",IF(INDEX('Disrupt-DIH'!F$8:F$22,MATCH($B636,'Disrupt-DIH'!$A$8:$A$22,0))="N/A","No","Yes"))</f>
        <v/>
      </c>
      <c r="H636" s="64" t="str">
        <f t="shared" si="27"/>
        <v/>
      </c>
      <c r="I636" s="50">
        <v>9</v>
      </c>
      <c r="J636" s="52" t="str">
        <f>IF(INDEX('Detail-SR'!$B$8:$B$27,MATCH(I636,'Detail-SR'!$A$8:$A$27,0))="","",IF(INDEX('Detail-SR'!$E$8:$E$27,MATCH(I636,'Detail-SR'!$A$8:$A$27,0))=H636,INDEX('Detail-SR'!$B$8:$B$27,MATCH(I636,'Detail-SR'!$A$8:$A$27,0)),""))</f>
        <v/>
      </c>
      <c r="K636" s="33"/>
      <c r="L636" s="50">
        <f t="shared" si="28"/>
        <v>0</v>
      </c>
      <c r="M636" s="50" t="str">
        <f t="shared" si="29"/>
        <v>D11b</v>
      </c>
    </row>
    <row r="637" spans="1:13" x14ac:dyDescent="0.25">
      <c r="A637" s="50">
        <v>630</v>
      </c>
      <c r="B637" s="50" t="s">
        <v>234</v>
      </c>
      <c r="C637" s="52" t="str">
        <f>IF(H637="","",IF(INDEX('Disrupt-DIH'!$B$8:$B$22,MATCH(B637,'Disrupt-DIH'!$A$8:$A$22,0))="","",INDEX('Disrupt-DIH'!$B$8:$B$22,MATCH(B637,'Disrupt-DIH'!$A$8:$A$22,0))))</f>
        <v/>
      </c>
      <c r="D637" s="64" t="s">
        <v>49</v>
      </c>
      <c r="E637" s="64" t="str">
        <f>IF(INDEX('Disrupt-DIH'!$B$8:$B$22,MATCH($B637,'Disrupt-DIH'!$A$8:$A$22,0))="","",IF(INDEX('Disrupt-DIH'!D$8:D$22,MATCH($B637,'Disrupt-DIH'!$A$8:$A$22,0))="N/A","No","Yes"))</f>
        <v/>
      </c>
      <c r="F637" s="64" t="str">
        <f>IF(INDEX('Disrupt-DIH'!$B$8:$B$22,MATCH($B637,'Disrupt-DIH'!$A$8:$A$22,0))="","",IF(INDEX('Disrupt-DIH'!E$8:E$22,MATCH($B637,'Disrupt-DIH'!$A$8:$A$22,0))="N/A","No","Yes"))</f>
        <v/>
      </c>
      <c r="G637" s="64" t="str">
        <f>IF(INDEX('Disrupt-DIH'!$B$8:$B$22,MATCH($B637,'Disrupt-DIH'!$A$8:$A$22,0))="","",IF(INDEX('Disrupt-DIH'!F$8:F$22,MATCH($B637,'Disrupt-DIH'!$A$8:$A$22,0))="N/A","No","Yes"))</f>
        <v/>
      </c>
      <c r="H637" s="64" t="str">
        <f t="shared" si="27"/>
        <v/>
      </c>
      <c r="I637" s="50">
        <v>10</v>
      </c>
      <c r="J637" s="52" t="str">
        <f>IF(INDEX('Detail-SR'!$B$8:$B$27,MATCH(I637,'Detail-SR'!$A$8:$A$27,0))="","",IF(INDEX('Detail-SR'!$E$8:$E$27,MATCH(I637,'Detail-SR'!$A$8:$A$27,0))=H637,INDEX('Detail-SR'!$B$8:$B$27,MATCH(I637,'Detail-SR'!$A$8:$A$27,0)),""))</f>
        <v/>
      </c>
      <c r="K637" s="33"/>
      <c r="L637" s="50">
        <f t="shared" si="28"/>
        <v>0</v>
      </c>
      <c r="M637" s="50" t="str">
        <f t="shared" si="29"/>
        <v>D11b</v>
      </c>
    </row>
    <row r="638" spans="1:13" x14ac:dyDescent="0.25">
      <c r="A638" s="50">
        <v>631</v>
      </c>
      <c r="B638" s="50" t="s">
        <v>234</v>
      </c>
      <c r="C638" s="52" t="str">
        <f>IF(H638="","",IF(INDEX('Disrupt-DIH'!$B$8:$B$22,MATCH(B638,'Disrupt-DIH'!$A$8:$A$22,0))="","",INDEX('Disrupt-DIH'!$B$8:$B$22,MATCH(B638,'Disrupt-DIH'!$A$8:$A$22,0))))</f>
        <v/>
      </c>
      <c r="D638" s="64" t="s">
        <v>49</v>
      </c>
      <c r="E638" s="64" t="str">
        <f>IF(INDEX('Disrupt-DIH'!$B$8:$B$22,MATCH($B638,'Disrupt-DIH'!$A$8:$A$22,0))="","",IF(INDEX('Disrupt-DIH'!D$8:D$22,MATCH($B638,'Disrupt-DIH'!$A$8:$A$22,0))="N/A","No","Yes"))</f>
        <v/>
      </c>
      <c r="F638" s="64" t="str">
        <f>IF(INDEX('Disrupt-DIH'!$B$8:$B$22,MATCH($B638,'Disrupt-DIH'!$A$8:$A$22,0))="","",IF(INDEX('Disrupt-DIH'!E$8:E$22,MATCH($B638,'Disrupt-DIH'!$A$8:$A$22,0))="N/A","No","Yes"))</f>
        <v/>
      </c>
      <c r="G638" s="64" t="str">
        <f>IF(INDEX('Disrupt-DIH'!$B$8:$B$22,MATCH($B638,'Disrupt-DIH'!$A$8:$A$22,0))="","",IF(INDEX('Disrupt-DIH'!F$8:F$22,MATCH($B638,'Disrupt-DIH'!$A$8:$A$22,0))="N/A","No","Yes"))</f>
        <v/>
      </c>
      <c r="H638" s="64" t="str">
        <f t="shared" si="27"/>
        <v/>
      </c>
      <c r="I638" s="50">
        <v>11</v>
      </c>
      <c r="J638" s="52" t="str">
        <f>IF(INDEX('Detail-SR'!$B$8:$B$27,MATCH(I638,'Detail-SR'!$A$8:$A$27,0))="","",IF(INDEX('Detail-SR'!$E$8:$E$27,MATCH(I638,'Detail-SR'!$A$8:$A$27,0))=H638,INDEX('Detail-SR'!$B$8:$B$27,MATCH(I638,'Detail-SR'!$A$8:$A$27,0)),""))</f>
        <v/>
      </c>
      <c r="K638" s="33"/>
      <c r="L638" s="50">
        <f t="shared" si="28"/>
        <v>0</v>
      </c>
      <c r="M638" s="50" t="str">
        <f t="shared" si="29"/>
        <v>D11b</v>
      </c>
    </row>
    <row r="639" spans="1:13" x14ac:dyDescent="0.25">
      <c r="A639" s="50">
        <v>632</v>
      </c>
      <c r="B639" s="50" t="s">
        <v>234</v>
      </c>
      <c r="C639" s="52" t="str">
        <f>IF(H639="","",IF(INDEX('Disrupt-DIH'!$B$8:$B$22,MATCH(B639,'Disrupt-DIH'!$A$8:$A$22,0))="","",INDEX('Disrupt-DIH'!$B$8:$B$22,MATCH(B639,'Disrupt-DIH'!$A$8:$A$22,0))))</f>
        <v/>
      </c>
      <c r="D639" s="64" t="s">
        <v>49</v>
      </c>
      <c r="E639" s="64" t="str">
        <f>IF(INDEX('Disrupt-DIH'!$B$8:$B$22,MATCH($B639,'Disrupt-DIH'!$A$8:$A$22,0))="","",IF(INDEX('Disrupt-DIH'!D$8:D$22,MATCH($B639,'Disrupt-DIH'!$A$8:$A$22,0))="N/A","No","Yes"))</f>
        <v/>
      </c>
      <c r="F639" s="64" t="str">
        <f>IF(INDEX('Disrupt-DIH'!$B$8:$B$22,MATCH($B639,'Disrupt-DIH'!$A$8:$A$22,0))="","",IF(INDEX('Disrupt-DIH'!E$8:E$22,MATCH($B639,'Disrupt-DIH'!$A$8:$A$22,0))="N/A","No","Yes"))</f>
        <v/>
      </c>
      <c r="G639" s="64" t="str">
        <f>IF(INDEX('Disrupt-DIH'!$B$8:$B$22,MATCH($B639,'Disrupt-DIH'!$A$8:$A$22,0))="","",IF(INDEX('Disrupt-DIH'!F$8:F$22,MATCH($B639,'Disrupt-DIH'!$A$8:$A$22,0))="N/A","No","Yes"))</f>
        <v/>
      </c>
      <c r="H639" s="64" t="str">
        <f t="shared" si="27"/>
        <v/>
      </c>
      <c r="I639" s="50">
        <v>12</v>
      </c>
      <c r="J639" s="52" t="str">
        <f>IF(INDEX('Detail-SR'!$B$8:$B$27,MATCH(I639,'Detail-SR'!$A$8:$A$27,0))="","",IF(INDEX('Detail-SR'!$E$8:$E$27,MATCH(I639,'Detail-SR'!$A$8:$A$27,0))=H639,INDEX('Detail-SR'!$B$8:$B$27,MATCH(I639,'Detail-SR'!$A$8:$A$27,0)),""))</f>
        <v/>
      </c>
      <c r="K639" s="33"/>
      <c r="L639" s="50">
        <f t="shared" si="28"/>
        <v>0</v>
      </c>
      <c r="M639" s="50" t="str">
        <f t="shared" si="29"/>
        <v>D11b</v>
      </c>
    </row>
    <row r="640" spans="1:13" x14ac:dyDescent="0.25">
      <c r="A640" s="50">
        <v>633</v>
      </c>
      <c r="B640" s="50" t="s">
        <v>234</v>
      </c>
      <c r="C640" s="52" t="str">
        <f>IF(H640="","",IF(INDEX('Disrupt-DIH'!$B$8:$B$22,MATCH(B640,'Disrupt-DIH'!$A$8:$A$22,0))="","",INDEX('Disrupt-DIH'!$B$8:$B$22,MATCH(B640,'Disrupt-DIH'!$A$8:$A$22,0))))</f>
        <v/>
      </c>
      <c r="D640" s="64" t="s">
        <v>49</v>
      </c>
      <c r="E640" s="64" t="str">
        <f>IF(INDEX('Disrupt-DIH'!$B$8:$B$22,MATCH($B640,'Disrupt-DIH'!$A$8:$A$22,0))="","",IF(INDEX('Disrupt-DIH'!D$8:D$22,MATCH($B640,'Disrupt-DIH'!$A$8:$A$22,0))="N/A","No","Yes"))</f>
        <v/>
      </c>
      <c r="F640" s="64" t="str">
        <f>IF(INDEX('Disrupt-DIH'!$B$8:$B$22,MATCH($B640,'Disrupt-DIH'!$A$8:$A$22,0))="","",IF(INDEX('Disrupt-DIH'!E$8:E$22,MATCH($B640,'Disrupt-DIH'!$A$8:$A$22,0))="N/A","No","Yes"))</f>
        <v/>
      </c>
      <c r="G640" s="64" t="str">
        <f>IF(INDEX('Disrupt-DIH'!$B$8:$B$22,MATCH($B640,'Disrupt-DIH'!$A$8:$A$22,0))="","",IF(INDEX('Disrupt-DIH'!F$8:F$22,MATCH($B640,'Disrupt-DIH'!$A$8:$A$22,0))="N/A","No","Yes"))</f>
        <v/>
      </c>
      <c r="H640" s="64" t="str">
        <f t="shared" si="27"/>
        <v/>
      </c>
      <c r="I640" s="50">
        <v>13</v>
      </c>
      <c r="J640" s="52" t="str">
        <f>IF(INDEX('Detail-SR'!$B$8:$B$27,MATCH(I640,'Detail-SR'!$A$8:$A$27,0))="","",IF(INDEX('Detail-SR'!$E$8:$E$27,MATCH(I640,'Detail-SR'!$A$8:$A$27,0))=H640,INDEX('Detail-SR'!$B$8:$B$27,MATCH(I640,'Detail-SR'!$A$8:$A$27,0)),""))</f>
        <v/>
      </c>
      <c r="K640" s="33"/>
      <c r="L640" s="50">
        <f t="shared" si="28"/>
        <v>0</v>
      </c>
      <c r="M640" s="50" t="str">
        <f t="shared" si="29"/>
        <v>D11b</v>
      </c>
    </row>
    <row r="641" spans="1:13" x14ac:dyDescent="0.25">
      <c r="A641" s="50">
        <v>634</v>
      </c>
      <c r="B641" s="50" t="s">
        <v>234</v>
      </c>
      <c r="C641" s="52" t="str">
        <f>IF(H641="","",IF(INDEX('Disrupt-DIH'!$B$8:$B$22,MATCH(B641,'Disrupt-DIH'!$A$8:$A$22,0))="","",INDEX('Disrupt-DIH'!$B$8:$B$22,MATCH(B641,'Disrupt-DIH'!$A$8:$A$22,0))))</f>
        <v/>
      </c>
      <c r="D641" s="64" t="s">
        <v>49</v>
      </c>
      <c r="E641" s="64" t="str">
        <f>IF(INDEX('Disrupt-DIH'!$B$8:$B$22,MATCH($B641,'Disrupt-DIH'!$A$8:$A$22,0))="","",IF(INDEX('Disrupt-DIH'!D$8:D$22,MATCH($B641,'Disrupt-DIH'!$A$8:$A$22,0))="N/A","No","Yes"))</f>
        <v/>
      </c>
      <c r="F641" s="64" t="str">
        <f>IF(INDEX('Disrupt-DIH'!$B$8:$B$22,MATCH($B641,'Disrupt-DIH'!$A$8:$A$22,0))="","",IF(INDEX('Disrupt-DIH'!E$8:E$22,MATCH($B641,'Disrupt-DIH'!$A$8:$A$22,0))="N/A","No","Yes"))</f>
        <v/>
      </c>
      <c r="G641" s="64" t="str">
        <f>IF(INDEX('Disrupt-DIH'!$B$8:$B$22,MATCH($B641,'Disrupt-DIH'!$A$8:$A$22,0))="","",IF(INDEX('Disrupt-DIH'!F$8:F$22,MATCH($B641,'Disrupt-DIH'!$A$8:$A$22,0))="N/A","No","Yes"))</f>
        <v/>
      </c>
      <c r="H641" s="64" t="str">
        <f t="shared" si="27"/>
        <v/>
      </c>
      <c r="I641" s="50">
        <v>14</v>
      </c>
      <c r="J641" s="52" t="str">
        <f>IF(INDEX('Detail-SR'!$B$8:$B$27,MATCH(I641,'Detail-SR'!$A$8:$A$27,0))="","",IF(INDEX('Detail-SR'!$E$8:$E$27,MATCH(I641,'Detail-SR'!$A$8:$A$27,0))=H641,INDEX('Detail-SR'!$B$8:$B$27,MATCH(I641,'Detail-SR'!$A$8:$A$27,0)),""))</f>
        <v/>
      </c>
      <c r="K641" s="33"/>
      <c r="L641" s="50">
        <f t="shared" si="28"/>
        <v>0</v>
      </c>
      <c r="M641" s="50" t="str">
        <f t="shared" si="29"/>
        <v>D11b</v>
      </c>
    </row>
    <row r="642" spans="1:13" x14ac:dyDescent="0.25">
      <c r="A642" s="50">
        <v>635</v>
      </c>
      <c r="B642" s="50" t="s">
        <v>234</v>
      </c>
      <c r="C642" s="52" t="str">
        <f>IF(H642="","",IF(INDEX('Disrupt-DIH'!$B$8:$B$22,MATCH(B642,'Disrupt-DIH'!$A$8:$A$22,0))="","",INDEX('Disrupt-DIH'!$B$8:$B$22,MATCH(B642,'Disrupt-DIH'!$A$8:$A$22,0))))</f>
        <v/>
      </c>
      <c r="D642" s="64" t="s">
        <v>49</v>
      </c>
      <c r="E642" s="64" t="str">
        <f>IF(INDEX('Disrupt-DIH'!$B$8:$B$22,MATCH($B642,'Disrupt-DIH'!$A$8:$A$22,0))="","",IF(INDEX('Disrupt-DIH'!D$8:D$22,MATCH($B642,'Disrupt-DIH'!$A$8:$A$22,0))="N/A","No","Yes"))</f>
        <v/>
      </c>
      <c r="F642" s="64" t="str">
        <f>IF(INDEX('Disrupt-DIH'!$B$8:$B$22,MATCH($B642,'Disrupt-DIH'!$A$8:$A$22,0))="","",IF(INDEX('Disrupt-DIH'!E$8:E$22,MATCH($B642,'Disrupt-DIH'!$A$8:$A$22,0))="N/A","No","Yes"))</f>
        <v/>
      </c>
      <c r="G642" s="64" t="str">
        <f>IF(INDEX('Disrupt-DIH'!$B$8:$B$22,MATCH($B642,'Disrupt-DIH'!$A$8:$A$22,0))="","",IF(INDEX('Disrupt-DIH'!F$8:F$22,MATCH($B642,'Disrupt-DIH'!$A$8:$A$22,0))="N/A","No","Yes"))</f>
        <v/>
      </c>
      <c r="H642" s="64" t="str">
        <f t="shared" si="27"/>
        <v/>
      </c>
      <c r="I642" s="50">
        <v>15</v>
      </c>
      <c r="J642" s="52" t="str">
        <f>IF(INDEX('Detail-SR'!$B$8:$B$27,MATCH(I642,'Detail-SR'!$A$8:$A$27,0))="","",IF(INDEX('Detail-SR'!$E$8:$E$27,MATCH(I642,'Detail-SR'!$A$8:$A$27,0))=H642,INDEX('Detail-SR'!$B$8:$B$27,MATCH(I642,'Detail-SR'!$A$8:$A$27,0)),""))</f>
        <v/>
      </c>
      <c r="K642" s="33"/>
      <c r="L642" s="50">
        <f t="shared" si="28"/>
        <v>0</v>
      </c>
      <c r="M642" s="50" t="str">
        <f t="shared" si="29"/>
        <v>D11b</v>
      </c>
    </row>
    <row r="643" spans="1:13" x14ac:dyDescent="0.25">
      <c r="A643" s="50">
        <v>636</v>
      </c>
      <c r="B643" s="50" t="s">
        <v>234</v>
      </c>
      <c r="C643" s="52" t="str">
        <f>IF(H643="","",IF(INDEX('Disrupt-DIH'!$B$8:$B$22,MATCH(B643,'Disrupt-DIH'!$A$8:$A$22,0))="","",INDEX('Disrupt-DIH'!$B$8:$B$22,MATCH(B643,'Disrupt-DIH'!$A$8:$A$22,0))))</f>
        <v/>
      </c>
      <c r="D643" s="64" t="s">
        <v>49</v>
      </c>
      <c r="E643" s="64" t="str">
        <f>IF(INDEX('Disrupt-DIH'!$B$8:$B$22,MATCH($B643,'Disrupt-DIH'!$A$8:$A$22,0))="","",IF(INDEX('Disrupt-DIH'!D$8:D$22,MATCH($B643,'Disrupt-DIH'!$A$8:$A$22,0))="N/A","No","Yes"))</f>
        <v/>
      </c>
      <c r="F643" s="64" t="str">
        <f>IF(INDEX('Disrupt-DIH'!$B$8:$B$22,MATCH($B643,'Disrupt-DIH'!$A$8:$A$22,0))="","",IF(INDEX('Disrupt-DIH'!E$8:E$22,MATCH($B643,'Disrupt-DIH'!$A$8:$A$22,0))="N/A","No","Yes"))</f>
        <v/>
      </c>
      <c r="G643" s="64" t="str">
        <f>IF(INDEX('Disrupt-DIH'!$B$8:$B$22,MATCH($B643,'Disrupt-DIH'!$A$8:$A$22,0))="","",IF(INDEX('Disrupt-DIH'!F$8:F$22,MATCH($B643,'Disrupt-DIH'!$A$8:$A$22,0))="N/A","No","Yes"))</f>
        <v/>
      </c>
      <c r="H643" s="64" t="str">
        <f t="shared" si="27"/>
        <v/>
      </c>
      <c r="I643" s="50">
        <v>16</v>
      </c>
      <c r="J643" s="52" t="str">
        <f>IF(INDEX('Detail-SR'!$B$8:$B$27,MATCH(I643,'Detail-SR'!$A$8:$A$27,0))="","",IF(INDEX('Detail-SR'!$E$8:$E$27,MATCH(I643,'Detail-SR'!$A$8:$A$27,0))=H643,INDEX('Detail-SR'!$B$8:$B$27,MATCH(I643,'Detail-SR'!$A$8:$A$27,0)),""))</f>
        <v/>
      </c>
      <c r="K643" s="33"/>
      <c r="L643" s="50">
        <f t="shared" si="28"/>
        <v>0</v>
      </c>
      <c r="M643" s="50" t="str">
        <f t="shared" si="29"/>
        <v>D11b</v>
      </c>
    </row>
    <row r="644" spans="1:13" x14ac:dyDescent="0.25">
      <c r="A644" s="50">
        <v>637</v>
      </c>
      <c r="B644" s="50" t="s">
        <v>234</v>
      </c>
      <c r="C644" s="52" t="str">
        <f>IF(H644="","",IF(INDEX('Disrupt-DIH'!$B$8:$B$22,MATCH(B644,'Disrupt-DIH'!$A$8:$A$22,0))="","",INDEX('Disrupt-DIH'!$B$8:$B$22,MATCH(B644,'Disrupt-DIH'!$A$8:$A$22,0))))</f>
        <v/>
      </c>
      <c r="D644" s="64" t="s">
        <v>49</v>
      </c>
      <c r="E644" s="64" t="str">
        <f>IF(INDEX('Disrupt-DIH'!$B$8:$B$22,MATCH($B644,'Disrupt-DIH'!$A$8:$A$22,0))="","",IF(INDEX('Disrupt-DIH'!D$8:D$22,MATCH($B644,'Disrupt-DIH'!$A$8:$A$22,0))="N/A","No","Yes"))</f>
        <v/>
      </c>
      <c r="F644" s="64" t="str">
        <f>IF(INDEX('Disrupt-DIH'!$B$8:$B$22,MATCH($B644,'Disrupt-DIH'!$A$8:$A$22,0))="","",IF(INDEX('Disrupt-DIH'!E$8:E$22,MATCH($B644,'Disrupt-DIH'!$A$8:$A$22,0))="N/A","No","Yes"))</f>
        <v/>
      </c>
      <c r="G644" s="64" t="str">
        <f>IF(INDEX('Disrupt-DIH'!$B$8:$B$22,MATCH($B644,'Disrupt-DIH'!$A$8:$A$22,0))="","",IF(INDEX('Disrupt-DIH'!F$8:F$22,MATCH($B644,'Disrupt-DIH'!$A$8:$A$22,0))="N/A","No","Yes"))</f>
        <v/>
      </c>
      <c r="H644" s="64" t="str">
        <f t="shared" si="27"/>
        <v/>
      </c>
      <c r="I644" s="50">
        <v>17</v>
      </c>
      <c r="J644" s="52" t="str">
        <f>IF(INDEX('Detail-SR'!$B$8:$B$27,MATCH(I644,'Detail-SR'!$A$8:$A$27,0))="","",IF(INDEX('Detail-SR'!$E$8:$E$27,MATCH(I644,'Detail-SR'!$A$8:$A$27,0))=H644,INDEX('Detail-SR'!$B$8:$B$27,MATCH(I644,'Detail-SR'!$A$8:$A$27,0)),""))</f>
        <v/>
      </c>
      <c r="K644" s="33"/>
      <c r="L644" s="50">
        <f t="shared" si="28"/>
        <v>0</v>
      </c>
      <c r="M644" s="50" t="str">
        <f t="shared" si="29"/>
        <v>D11b</v>
      </c>
    </row>
    <row r="645" spans="1:13" x14ac:dyDescent="0.25">
      <c r="A645" s="50">
        <v>638</v>
      </c>
      <c r="B645" s="50" t="s">
        <v>234</v>
      </c>
      <c r="C645" s="52" t="str">
        <f>IF(H645="","",IF(INDEX('Disrupt-DIH'!$B$8:$B$22,MATCH(B645,'Disrupt-DIH'!$A$8:$A$22,0))="","",INDEX('Disrupt-DIH'!$B$8:$B$22,MATCH(B645,'Disrupt-DIH'!$A$8:$A$22,0))))</f>
        <v/>
      </c>
      <c r="D645" s="64" t="s">
        <v>49</v>
      </c>
      <c r="E645" s="64" t="str">
        <f>IF(INDEX('Disrupt-DIH'!$B$8:$B$22,MATCH($B645,'Disrupt-DIH'!$A$8:$A$22,0))="","",IF(INDEX('Disrupt-DIH'!D$8:D$22,MATCH($B645,'Disrupt-DIH'!$A$8:$A$22,0))="N/A","No","Yes"))</f>
        <v/>
      </c>
      <c r="F645" s="64" t="str">
        <f>IF(INDEX('Disrupt-DIH'!$B$8:$B$22,MATCH($B645,'Disrupt-DIH'!$A$8:$A$22,0))="","",IF(INDEX('Disrupt-DIH'!E$8:E$22,MATCH($B645,'Disrupt-DIH'!$A$8:$A$22,0))="N/A","No","Yes"))</f>
        <v/>
      </c>
      <c r="G645" s="64" t="str">
        <f>IF(INDEX('Disrupt-DIH'!$B$8:$B$22,MATCH($B645,'Disrupt-DIH'!$A$8:$A$22,0))="","",IF(INDEX('Disrupt-DIH'!F$8:F$22,MATCH($B645,'Disrupt-DIH'!$A$8:$A$22,0))="N/A","No","Yes"))</f>
        <v/>
      </c>
      <c r="H645" s="64" t="str">
        <f t="shared" si="27"/>
        <v/>
      </c>
      <c r="I645" s="50">
        <v>18</v>
      </c>
      <c r="J645" s="52" t="str">
        <f>IF(INDEX('Detail-SR'!$B$8:$B$27,MATCH(I645,'Detail-SR'!$A$8:$A$27,0))="","",IF(INDEX('Detail-SR'!$E$8:$E$27,MATCH(I645,'Detail-SR'!$A$8:$A$27,0))=H645,INDEX('Detail-SR'!$B$8:$B$27,MATCH(I645,'Detail-SR'!$A$8:$A$27,0)),""))</f>
        <v/>
      </c>
      <c r="K645" s="33"/>
      <c r="L645" s="50">
        <f t="shared" si="28"/>
        <v>0</v>
      </c>
      <c r="M645" s="50" t="str">
        <f t="shared" si="29"/>
        <v>D11b</v>
      </c>
    </row>
    <row r="646" spans="1:13" x14ac:dyDescent="0.25">
      <c r="A646" s="50">
        <v>639</v>
      </c>
      <c r="B646" s="50" t="s">
        <v>234</v>
      </c>
      <c r="C646" s="52" t="str">
        <f>IF(H646="","",IF(INDEX('Disrupt-DIH'!$B$8:$B$22,MATCH(B646,'Disrupt-DIH'!$A$8:$A$22,0))="","",INDEX('Disrupt-DIH'!$B$8:$B$22,MATCH(B646,'Disrupt-DIH'!$A$8:$A$22,0))))</f>
        <v/>
      </c>
      <c r="D646" s="64" t="s">
        <v>49</v>
      </c>
      <c r="E646" s="64" t="str">
        <f>IF(INDEX('Disrupt-DIH'!$B$8:$B$22,MATCH($B646,'Disrupt-DIH'!$A$8:$A$22,0))="","",IF(INDEX('Disrupt-DIH'!D$8:D$22,MATCH($B646,'Disrupt-DIH'!$A$8:$A$22,0))="N/A","No","Yes"))</f>
        <v/>
      </c>
      <c r="F646" s="64" t="str">
        <f>IF(INDEX('Disrupt-DIH'!$B$8:$B$22,MATCH($B646,'Disrupt-DIH'!$A$8:$A$22,0))="","",IF(INDEX('Disrupt-DIH'!E$8:E$22,MATCH($B646,'Disrupt-DIH'!$A$8:$A$22,0))="N/A","No","Yes"))</f>
        <v/>
      </c>
      <c r="G646" s="64" t="str">
        <f>IF(INDEX('Disrupt-DIH'!$B$8:$B$22,MATCH($B646,'Disrupt-DIH'!$A$8:$A$22,0))="","",IF(INDEX('Disrupt-DIH'!F$8:F$22,MATCH($B646,'Disrupt-DIH'!$A$8:$A$22,0))="N/A","No","Yes"))</f>
        <v/>
      </c>
      <c r="H646" s="64" t="str">
        <f t="shared" si="27"/>
        <v/>
      </c>
      <c r="I646" s="50">
        <v>19</v>
      </c>
      <c r="J646" s="52" t="str">
        <f>IF(INDEX('Detail-SR'!$B$8:$B$27,MATCH(I646,'Detail-SR'!$A$8:$A$27,0))="","",IF(INDEX('Detail-SR'!$E$8:$E$27,MATCH(I646,'Detail-SR'!$A$8:$A$27,0))=H646,INDEX('Detail-SR'!$B$8:$B$27,MATCH(I646,'Detail-SR'!$A$8:$A$27,0)),""))</f>
        <v/>
      </c>
      <c r="K646" s="33"/>
      <c r="L646" s="50">
        <f t="shared" si="28"/>
        <v>0</v>
      </c>
      <c r="M646" s="50" t="str">
        <f t="shared" si="29"/>
        <v>D11b</v>
      </c>
    </row>
    <row r="647" spans="1:13" x14ac:dyDescent="0.25">
      <c r="A647" s="50">
        <v>640</v>
      </c>
      <c r="B647" s="50" t="s">
        <v>234</v>
      </c>
      <c r="C647" s="52" t="str">
        <f>IF(H647="","",IF(INDEX('Disrupt-DIH'!$B$8:$B$22,MATCH(B647,'Disrupt-DIH'!$A$8:$A$22,0))="","",INDEX('Disrupt-DIH'!$B$8:$B$22,MATCH(B647,'Disrupt-DIH'!$A$8:$A$22,0))))</f>
        <v/>
      </c>
      <c r="D647" s="64" t="s">
        <v>49</v>
      </c>
      <c r="E647" s="64" t="str">
        <f>IF(INDEX('Disrupt-DIH'!$B$8:$B$22,MATCH($B647,'Disrupt-DIH'!$A$8:$A$22,0))="","",IF(INDEX('Disrupt-DIH'!D$8:D$22,MATCH($B647,'Disrupt-DIH'!$A$8:$A$22,0))="N/A","No","Yes"))</f>
        <v/>
      </c>
      <c r="F647" s="64" t="str">
        <f>IF(INDEX('Disrupt-DIH'!$B$8:$B$22,MATCH($B647,'Disrupt-DIH'!$A$8:$A$22,0))="","",IF(INDEX('Disrupt-DIH'!E$8:E$22,MATCH($B647,'Disrupt-DIH'!$A$8:$A$22,0))="N/A","No","Yes"))</f>
        <v/>
      </c>
      <c r="G647" s="64" t="str">
        <f>IF(INDEX('Disrupt-DIH'!$B$8:$B$22,MATCH($B647,'Disrupt-DIH'!$A$8:$A$22,0))="","",IF(INDEX('Disrupt-DIH'!F$8:F$22,MATCH($B647,'Disrupt-DIH'!$A$8:$A$22,0))="N/A","No","Yes"))</f>
        <v/>
      </c>
      <c r="H647" s="64" t="str">
        <f t="shared" si="27"/>
        <v/>
      </c>
      <c r="I647" s="50">
        <v>20</v>
      </c>
      <c r="J647" s="52" t="str">
        <f>IF(INDEX('Detail-SR'!$B$8:$B$27,MATCH(I647,'Detail-SR'!$A$8:$A$27,0))="","",IF(INDEX('Detail-SR'!$E$8:$E$27,MATCH(I647,'Detail-SR'!$A$8:$A$27,0))=H647,INDEX('Detail-SR'!$B$8:$B$27,MATCH(I647,'Detail-SR'!$A$8:$A$27,0)),""))</f>
        <v/>
      </c>
      <c r="K647" s="33"/>
      <c r="L647" s="50">
        <f t="shared" si="28"/>
        <v>0</v>
      </c>
      <c r="M647" s="50" t="str">
        <f t="shared" si="29"/>
        <v>D11b</v>
      </c>
    </row>
    <row r="648" spans="1:13" x14ac:dyDescent="0.25">
      <c r="A648" s="50">
        <v>641</v>
      </c>
      <c r="B648" s="50" t="s">
        <v>234</v>
      </c>
      <c r="C648" s="52" t="str">
        <f>IF(H648="","",IF(INDEX('Disrupt-DIH'!$B$8:$B$22,MATCH(B648,'Disrupt-DIH'!$A$8:$A$22,0))="","",INDEX('Disrupt-DIH'!$B$8:$B$22,MATCH(B648,'Disrupt-DIH'!$A$8:$A$22,0))))</f>
        <v/>
      </c>
      <c r="D648" s="64" t="s">
        <v>38</v>
      </c>
      <c r="E648" s="64" t="str">
        <f>IF(INDEX('Disrupt-DIH'!$B$8:$B$22,MATCH($B648,'Disrupt-DIH'!$A$8:$A$22,0))="","",IF(INDEX('Disrupt-DIH'!D$8:D$22,MATCH($B648,'Disrupt-DIH'!$A$8:$A$22,0))="N/A","No","Yes"))</f>
        <v/>
      </c>
      <c r="F648" s="64" t="str">
        <f>IF(INDEX('Disrupt-DIH'!$B$8:$B$22,MATCH($B648,'Disrupt-DIH'!$A$8:$A$22,0))="","",IF(INDEX('Disrupt-DIH'!E$8:E$22,MATCH($B648,'Disrupt-DIH'!$A$8:$A$22,0))="N/A","No","Yes"))</f>
        <v/>
      </c>
      <c r="G648" s="64" t="str">
        <f>IF(INDEX('Disrupt-DIH'!$B$8:$B$22,MATCH($B648,'Disrupt-DIH'!$A$8:$A$22,0))="","",IF(INDEX('Disrupt-DIH'!F$8:F$22,MATCH($B648,'Disrupt-DIH'!$A$8:$A$22,0))="N/A","No","Yes"))</f>
        <v/>
      </c>
      <c r="H648" s="64" t="str">
        <f t="shared" si="27"/>
        <v/>
      </c>
      <c r="I648" s="50">
        <v>1</v>
      </c>
      <c r="J648" s="52" t="str">
        <f>IF(INDEX('Detail-SR'!$B$8:$B$27,MATCH(I648,'Detail-SR'!$A$8:$A$27,0))="","",IF(INDEX('Detail-SR'!$E$8:$E$27,MATCH(I648,'Detail-SR'!$A$8:$A$27,0))=H648,INDEX('Detail-SR'!$B$8:$B$27,MATCH(I648,'Detail-SR'!$A$8:$A$27,0)),""))</f>
        <v/>
      </c>
      <c r="K648" s="33"/>
      <c r="L648" s="50">
        <f t="shared" si="28"/>
        <v>0</v>
      </c>
      <c r="M648" s="50" t="str">
        <f t="shared" si="29"/>
        <v>D11c</v>
      </c>
    </row>
    <row r="649" spans="1:13" x14ac:dyDescent="0.25">
      <c r="A649" s="50">
        <v>642</v>
      </c>
      <c r="B649" s="50" t="s">
        <v>234</v>
      </c>
      <c r="C649" s="52" t="str">
        <f>IF(H649="","",IF(INDEX('Disrupt-DIH'!$B$8:$B$22,MATCH(B649,'Disrupt-DIH'!$A$8:$A$22,0))="","",INDEX('Disrupt-DIH'!$B$8:$B$22,MATCH(B649,'Disrupt-DIH'!$A$8:$A$22,0))))</f>
        <v/>
      </c>
      <c r="D649" s="64" t="s">
        <v>38</v>
      </c>
      <c r="E649" s="64" t="str">
        <f>IF(INDEX('Disrupt-DIH'!$B$8:$B$22,MATCH($B649,'Disrupt-DIH'!$A$8:$A$22,0))="","",IF(INDEX('Disrupt-DIH'!D$8:D$22,MATCH($B649,'Disrupt-DIH'!$A$8:$A$22,0))="N/A","No","Yes"))</f>
        <v/>
      </c>
      <c r="F649" s="64" t="str">
        <f>IF(INDEX('Disrupt-DIH'!$B$8:$B$22,MATCH($B649,'Disrupt-DIH'!$A$8:$A$22,0))="","",IF(INDEX('Disrupt-DIH'!E$8:E$22,MATCH($B649,'Disrupt-DIH'!$A$8:$A$22,0))="N/A","No","Yes"))</f>
        <v/>
      </c>
      <c r="G649" s="64" t="str">
        <f>IF(INDEX('Disrupt-DIH'!$B$8:$B$22,MATCH($B649,'Disrupt-DIH'!$A$8:$A$22,0))="","",IF(INDEX('Disrupt-DIH'!F$8:F$22,MATCH($B649,'Disrupt-DIH'!$A$8:$A$22,0))="N/A","No","Yes"))</f>
        <v/>
      </c>
      <c r="H649" s="64" t="str">
        <f t="shared" ref="H649:H712" si="30">IF(AND(D649="Electricity",E649="Yes"),"Electricity",IF(AND(D649="Natural Gas",F649="Yes"),"Natural Gas",IF(AND(D649="Water",G649="Yes"),"Water","")))</f>
        <v/>
      </c>
      <c r="I649" s="50">
        <v>2</v>
      </c>
      <c r="J649" s="52" t="str">
        <f>IF(INDEX('Detail-SR'!$B$8:$B$27,MATCH(I649,'Detail-SR'!$A$8:$A$27,0))="","",IF(INDEX('Detail-SR'!$E$8:$E$27,MATCH(I649,'Detail-SR'!$A$8:$A$27,0))=H649,INDEX('Detail-SR'!$B$8:$B$27,MATCH(I649,'Detail-SR'!$A$8:$A$27,0)),""))</f>
        <v/>
      </c>
      <c r="K649" s="33"/>
      <c r="L649" s="50">
        <f t="shared" ref="L649:L712" si="31">IF(J649="",0,IF(K649="Yes",0,0.8))</f>
        <v>0</v>
      </c>
      <c r="M649" s="50" t="str">
        <f t="shared" ref="M649:M712" si="32">B649&amp;(IF(D649="Electricity","a",IF(D649="Natural Gas","b","c")))</f>
        <v>D11c</v>
      </c>
    </row>
    <row r="650" spans="1:13" x14ac:dyDescent="0.25">
      <c r="A650" s="50">
        <v>643</v>
      </c>
      <c r="B650" s="50" t="s">
        <v>234</v>
      </c>
      <c r="C650" s="52" t="str">
        <f>IF(H650="","",IF(INDEX('Disrupt-DIH'!$B$8:$B$22,MATCH(B650,'Disrupt-DIH'!$A$8:$A$22,0))="","",INDEX('Disrupt-DIH'!$B$8:$B$22,MATCH(B650,'Disrupt-DIH'!$A$8:$A$22,0))))</f>
        <v/>
      </c>
      <c r="D650" s="64" t="s">
        <v>38</v>
      </c>
      <c r="E650" s="64" t="str">
        <f>IF(INDEX('Disrupt-DIH'!$B$8:$B$22,MATCH($B650,'Disrupt-DIH'!$A$8:$A$22,0))="","",IF(INDEX('Disrupt-DIH'!D$8:D$22,MATCH($B650,'Disrupt-DIH'!$A$8:$A$22,0))="N/A","No","Yes"))</f>
        <v/>
      </c>
      <c r="F650" s="64" t="str">
        <f>IF(INDEX('Disrupt-DIH'!$B$8:$B$22,MATCH($B650,'Disrupt-DIH'!$A$8:$A$22,0))="","",IF(INDEX('Disrupt-DIH'!E$8:E$22,MATCH($B650,'Disrupt-DIH'!$A$8:$A$22,0))="N/A","No","Yes"))</f>
        <v/>
      </c>
      <c r="G650" s="64" t="str">
        <f>IF(INDEX('Disrupt-DIH'!$B$8:$B$22,MATCH($B650,'Disrupt-DIH'!$A$8:$A$22,0))="","",IF(INDEX('Disrupt-DIH'!F$8:F$22,MATCH($B650,'Disrupt-DIH'!$A$8:$A$22,0))="N/A","No","Yes"))</f>
        <v/>
      </c>
      <c r="H650" s="64" t="str">
        <f t="shared" si="30"/>
        <v/>
      </c>
      <c r="I650" s="50">
        <v>3</v>
      </c>
      <c r="J650" s="52" t="str">
        <f>IF(INDEX('Detail-SR'!$B$8:$B$27,MATCH(I650,'Detail-SR'!$A$8:$A$27,0))="","",IF(INDEX('Detail-SR'!$E$8:$E$27,MATCH(I650,'Detail-SR'!$A$8:$A$27,0))=H650,INDEX('Detail-SR'!$B$8:$B$27,MATCH(I650,'Detail-SR'!$A$8:$A$27,0)),""))</f>
        <v/>
      </c>
      <c r="K650" s="33"/>
      <c r="L650" s="50">
        <f t="shared" si="31"/>
        <v>0</v>
      </c>
      <c r="M650" s="50" t="str">
        <f t="shared" si="32"/>
        <v>D11c</v>
      </c>
    </row>
    <row r="651" spans="1:13" x14ac:dyDescent="0.25">
      <c r="A651" s="50">
        <v>644</v>
      </c>
      <c r="B651" s="50" t="s">
        <v>234</v>
      </c>
      <c r="C651" s="52" t="str">
        <f>IF(H651="","",IF(INDEX('Disrupt-DIH'!$B$8:$B$22,MATCH(B651,'Disrupt-DIH'!$A$8:$A$22,0))="","",INDEX('Disrupt-DIH'!$B$8:$B$22,MATCH(B651,'Disrupt-DIH'!$A$8:$A$22,0))))</f>
        <v/>
      </c>
      <c r="D651" s="64" t="s">
        <v>38</v>
      </c>
      <c r="E651" s="64" t="str">
        <f>IF(INDEX('Disrupt-DIH'!$B$8:$B$22,MATCH($B651,'Disrupt-DIH'!$A$8:$A$22,0))="","",IF(INDEX('Disrupt-DIH'!D$8:D$22,MATCH($B651,'Disrupt-DIH'!$A$8:$A$22,0))="N/A","No","Yes"))</f>
        <v/>
      </c>
      <c r="F651" s="64" t="str">
        <f>IF(INDEX('Disrupt-DIH'!$B$8:$B$22,MATCH($B651,'Disrupt-DIH'!$A$8:$A$22,0))="","",IF(INDEX('Disrupt-DIH'!E$8:E$22,MATCH($B651,'Disrupt-DIH'!$A$8:$A$22,0))="N/A","No","Yes"))</f>
        <v/>
      </c>
      <c r="G651" s="64" t="str">
        <f>IF(INDEX('Disrupt-DIH'!$B$8:$B$22,MATCH($B651,'Disrupt-DIH'!$A$8:$A$22,0))="","",IF(INDEX('Disrupt-DIH'!F$8:F$22,MATCH($B651,'Disrupt-DIH'!$A$8:$A$22,0))="N/A","No","Yes"))</f>
        <v/>
      </c>
      <c r="H651" s="64" t="str">
        <f t="shared" si="30"/>
        <v/>
      </c>
      <c r="I651" s="50">
        <v>4</v>
      </c>
      <c r="J651" s="52" t="str">
        <f>IF(INDEX('Detail-SR'!$B$8:$B$27,MATCH(I651,'Detail-SR'!$A$8:$A$27,0))="","",IF(INDEX('Detail-SR'!$E$8:$E$27,MATCH(I651,'Detail-SR'!$A$8:$A$27,0))=H651,INDEX('Detail-SR'!$B$8:$B$27,MATCH(I651,'Detail-SR'!$A$8:$A$27,0)),""))</f>
        <v/>
      </c>
      <c r="K651" s="33"/>
      <c r="L651" s="50">
        <f t="shared" si="31"/>
        <v>0</v>
      </c>
      <c r="M651" s="50" t="str">
        <f t="shared" si="32"/>
        <v>D11c</v>
      </c>
    </row>
    <row r="652" spans="1:13" x14ac:dyDescent="0.25">
      <c r="A652" s="50">
        <v>645</v>
      </c>
      <c r="B652" s="50" t="s">
        <v>234</v>
      </c>
      <c r="C652" s="52" t="str">
        <f>IF(H652="","",IF(INDEX('Disrupt-DIH'!$B$8:$B$22,MATCH(B652,'Disrupt-DIH'!$A$8:$A$22,0))="","",INDEX('Disrupt-DIH'!$B$8:$B$22,MATCH(B652,'Disrupt-DIH'!$A$8:$A$22,0))))</f>
        <v/>
      </c>
      <c r="D652" s="64" t="s">
        <v>38</v>
      </c>
      <c r="E652" s="64" t="str">
        <f>IF(INDEX('Disrupt-DIH'!$B$8:$B$22,MATCH($B652,'Disrupt-DIH'!$A$8:$A$22,0))="","",IF(INDEX('Disrupt-DIH'!D$8:D$22,MATCH($B652,'Disrupt-DIH'!$A$8:$A$22,0))="N/A","No","Yes"))</f>
        <v/>
      </c>
      <c r="F652" s="64" t="str">
        <f>IF(INDEX('Disrupt-DIH'!$B$8:$B$22,MATCH($B652,'Disrupt-DIH'!$A$8:$A$22,0))="","",IF(INDEX('Disrupt-DIH'!E$8:E$22,MATCH($B652,'Disrupt-DIH'!$A$8:$A$22,0))="N/A","No","Yes"))</f>
        <v/>
      </c>
      <c r="G652" s="64" t="str">
        <f>IF(INDEX('Disrupt-DIH'!$B$8:$B$22,MATCH($B652,'Disrupt-DIH'!$A$8:$A$22,0))="","",IF(INDEX('Disrupt-DIH'!F$8:F$22,MATCH($B652,'Disrupt-DIH'!$A$8:$A$22,0))="N/A","No","Yes"))</f>
        <v/>
      </c>
      <c r="H652" s="64" t="str">
        <f t="shared" si="30"/>
        <v/>
      </c>
      <c r="I652" s="50">
        <v>5</v>
      </c>
      <c r="J652" s="52" t="str">
        <f>IF(INDEX('Detail-SR'!$B$8:$B$27,MATCH(I652,'Detail-SR'!$A$8:$A$27,0))="","",IF(INDEX('Detail-SR'!$E$8:$E$27,MATCH(I652,'Detail-SR'!$A$8:$A$27,0))=H652,INDEX('Detail-SR'!$B$8:$B$27,MATCH(I652,'Detail-SR'!$A$8:$A$27,0)),""))</f>
        <v/>
      </c>
      <c r="K652" s="33"/>
      <c r="L652" s="50">
        <f t="shared" si="31"/>
        <v>0</v>
      </c>
      <c r="M652" s="50" t="str">
        <f t="shared" si="32"/>
        <v>D11c</v>
      </c>
    </row>
    <row r="653" spans="1:13" x14ac:dyDescent="0.25">
      <c r="A653" s="50">
        <v>646</v>
      </c>
      <c r="B653" s="50" t="s">
        <v>234</v>
      </c>
      <c r="C653" s="52" t="str">
        <f>IF(H653="","",IF(INDEX('Disrupt-DIH'!$B$8:$B$22,MATCH(B653,'Disrupt-DIH'!$A$8:$A$22,0))="","",INDEX('Disrupt-DIH'!$B$8:$B$22,MATCH(B653,'Disrupt-DIH'!$A$8:$A$22,0))))</f>
        <v/>
      </c>
      <c r="D653" s="64" t="s">
        <v>38</v>
      </c>
      <c r="E653" s="64" t="str">
        <f>IF(INDEX('Disrupt-DIH'!$B$8:$B$22,MATCH($B653,'Disrupt-DIH'!$A$8:$A$22,0))="","",IF(INDEX('Disrupt-DIH'!D$8:D$22,MATCH($B653,'Disrupt-DIH'!$A$8:$A$22,0))="N/A","No","Yes"))</f>
        <v/>
      </c>
      <c r="F653" s="64" t="str">
        <f>IF(INDEX('Disrupt-DIH'!$B$8:$B$22,MATCH($B653,'Disrupt-DIH'!$A$8:$A$22,0))="","",IF(INDEX('Disrupt-DIH'!E$8:E$22,MATCH($B653,'Disrupt-DIH'!$A$8:$A$22,0))="N/A","No","Yes"))</f>
        <v/>
      </c>
      <c r="G653" s="64" t="str">
        <f>IF(INDEX('Disrupt-DIH'!$B$8:$B$22,MATCH($B653,'Disrupt-DIH'!$A$8:$A$22,0))="","",IF(INDEX('Disrupt-DIH'!F$8:F$22,MATCH($B653,'Disrupt-DIH'!$A$8:$A$22,0))="N/A","No","Yes"))</f>
        <v/>
      </c>
      <c r="H653" s="64" t="str">
        <f t="shared" si="30"/>
        <v/>
      </c>
      <c r="I653" s="50">
        <v>6</v>
      </c>
      <c r="J653" s="52" t="str">
        <f>IF(INDEX('Detail-SR'!$B$8:$B$27,MATCH(I653,'Detail-SR'!$A$8:$A$27,0))="","",IF(INDEX('Detail-SR'!$E$8:$E$27,MATCH(I653,'Detail-SR'!$A$8:$A$27,0))=H653,INDEX('Detail-SR'!$B$8:$B$27,MATCH(I653,'Detail-SR'!$A$8:$A$27,0)),""))</f>
        <v/>
      </c>
      <c r="K653" s="33"/>
      <c r="L653" s="50">
        <f t="shared" si="31"/>
        <v>0</v>
      </c>
      <c r="M653" s="50" t="str">
        <f t="shared" si="32"/>
        <v>D11c</v>
      </c>
    </row>
    <row r="654" spans="1:13" x14ac:dyDescent="0.25">
      <c r="A654" s="50">
        <v>647</v>
      </c>
      <c r="B654" s="50" t="s">
        <v>234</v>
      </c>
      <c r="C654" s="52" t="str">
        <f>IF(H654="","",IF(INDEX('Disrupt-DIH'!$B$8:$B$22,MATCH(B654,'Disrupt-DIH'!$A$8:$A$22,0))="","",INDEX('Disrupt-DIH'!$B$8:$B$22,MATCH(B654,'Disrupt-DIH'!$A$8:$A$22,0))))</f>
        <v/>
      </c>
      <c r="D654" s="64" t="s">
        <v>38</v>
      </c>
      <c r="E654" s="64" t="str">
        <f>IF(INDEX('Disrupt-DIH'!$B$8:$B$22,MATCH($B654,'Disrupt-DIH'!$A$8:$A$22,0))="","",IF(INDEX('Disrupt-DIH'!D$8:D$22,MATCH($B654,'Disrupt-DIH'!$A$8:$A$22,0))="N/A","No","Yes"))</f>
        <v/>
      </c>
      <c r="F654" s="64" t="str">
        <f>IF(INDEX('Disrupt-DIH'!$B$8:$B$22,MATCH($B654,'Disrupt-DIH'!$A$8:$A$22,0))="","",IF(INDEX('Disrupt-DIH'!E$8:E$22,MATCH($B654,'Disrupt-DIH'!$A$8:$A$22,0))="N/A","No","Yes"))</f>
        <v/>
      </c>
      <c r="G654" s="64" t="str">
        <f>IF(INDEX('Disrupt-DIH'!$B$8:$B$22,MATCH($B654,'Disrupt-DIH'!$A$8:$A$22,0))="","",IF(INDEX('Disrupt-DIH'!F$8:F$22,MATCH($B654,'Disrupt-DIH'!$A$8:$A$22,0))="N/A","No","Yes"))</f>
        <v/>
      </c>
      <c r="H654" s="64" t="str">
        <f t="shared" si="30"/>
        <v/>
      </c>
      <c r="I654" s="50">
        <v>7</v>
      </c>
      <c r="J654" s="52" t="str">
        <f>IF(INDEX('Detail-SR'!$B$8:$B$27,MATCH(I654,'Detail-SR'!$A$8:$A$27,0))="","",IF(INDEX('Detail-SR'!$E$8:$E$27,MATCH(I654,'Detail-SR'!$A$8:$A$27,0))=H654,INDEX('Detail-SR'!$B$8:$B$27,MATCH(I654,'Detail-SR'!$A$8:$A$27,0)),""))</f>
        <v/>
      </c>
      <c r="K654" s="33"/>
      <c r="L654" s="50">
        <f t="shared" si="31"/>
        <v>0</v>
      </c>
      <c r="M654" s="50" t="str">
        <f t="shared" si="32"/>
        <v>D11c</v>
      </c>
    </row>
    <row r="655" spans="1:13" x14ac:dyDescent="0.25">
      <c r="A655" s="50">
        <v>648</v>
      </c>
      <c r="B655" s="50" t="s">
        <v>234</v>
      </c>
      <c r="C655" s="52" t="str">
        <f>IF(H655="","",IF(INDEX('Disrupt-DIH'!$B$8:$B$22,MATCH(B655,'Disrupt-DIH'!$A$8:$A$22,0))="","",INDEX('Disrupt-DIH'!$B$8:$B$22,MATCH(B655,'Disrupt-DIH'!$A$8:$A$22,0))))</f>
        <v/>
      </c>
      <c r="D655" s="64" t="s">
        <v>38</v>
      </c>
      <c r="E655" s="64" t="str">
        <f>IF(INDEX('Disrupt-DIH'!$B$8:$B$22,MATCH($B655,'Disrupt-DIH'!$A$8:$A$22,0))="","",IF(INDEX('Disrupt-DIH'!D$8:D$22,MATCH($B655,'Disrupt-DIH'!$A$8:$A$22,0))="N/A","No","Yes"))</f>
        <v/>
      </c>
      <c r="F655" s="64" t="str">
        <f>IF(INDEX('Disrupt-DIH'!$B$8:$B$22,MATCH($B655,'Disrupt-DIH'!$A$8:$A$22,0))="","",IF(INDEX('Disrupt-DIH'!E$8:E$22,MATCH($B655,'Disrupt-DIH'!$A$8:$A$22,0))="N/A","No","Yes"))</f>
        <v/>
      </c>
      <c r="G655" s="64" t="str">
        <f>IF(INDEX('Disrupt-DIH'!$B$8:$B$22,MATCH($B655,'Disrupt-DIH'!$A$8:$A$22,0))="","",IF(INDEX('Disrupt-DIH'!F$8:F$22,MATCH($B655,'Disrupt-DIH'!$A$8:$A$22,0))="N/A","No","Yes"))</f>
        <v/>
      </c>
      <c r="H655" s="64" t="str">
        <f t="shared" si="30"/>
        <v/>
      </c>
      <c r="I655" s="50">
        <v>8</v>
      </c>
      <c r="J655" s="52" t="str">
        <f>IF(INDEX('Detail-SR'!$B$8:$B$27,MATCH(I655,'Detail-SR'!$A$8:$A$27,0))="","",IF(INDEX('Detail-SR'!$E$8:$E$27,MATCH(I655,'Detail-SR'!$A$8:$A$27,0))=H655,INDEX('Detail-SR'!$B$8:$B$27,MATCH(I655,'Detail-SR'!$A$8:$A$27,0)),""))</f>
        <v/>
      </c>
      <c r="K655" s="33"/>
      <c r="L655" s="50">
        <f t="shared" si="31"/>
        <v>0</v>
      </c>
      <c r="M655" s="50" t="str">
        <f t="shared" si="32"/>
        <v>D11c</v>
      </c>
    </row>
    <row r="656" spans="1:13" x14ac:dyDescent="0.25">
      <c r="A656" s="50">
        <v>649</v>
      </c>
      <c r="B656" s="50" t="s">
        <v>234</v>
      </c>
      <c r="C656" s="52" t="str">
        <f>IF(H656="","",IF(INDEX('Disrupt-DIH'!$B$8:$B$22,MATCH(B656,'Disrupt-DIH'!$A$8:$A$22,0))="","",INDEX('Disrupt-DIH'!$B$8:$B$22,MATCH(B656,'Disrupt-DIH'!$A$8:$A$22,0))))</f>
        <v/>
      </c>
      <c r="D656" s="64" t="s">
        <v>38</v>
      </c>
      <c r="E656" s="64" t="str">
        <f>IF(INDEX('Disrupt-DIH'!$B$8:$B$22,MATCH($B656,'Disrupt-DIH'!$A$8:$A$22,0))="","",IF(INDEX('Disrupt-DIH'!D$8:D$22,MATCH($B656,'Disrupt-DIH'!$A$8:$A$22,0))="N/A","No","Yes"))</f>
        <v/>
      </c>
      <c r="F656" s="64" t="str">
        <f>IF(INDEX('Disrupt-DIH'!$B$8:$B$22,MATCH($B656,'Disrupt-DIH'!$A$8:$A$22,0))="","",IF(INDEX('Disrupt-DIH'!E$8:E$22,MATCH($B656,'Disrupt-DIH'!$A$8:$A$22,0))="N/A","No","Yes"))</f>
        <v/>
      </c>
      <c r="G656" s="64" t="str">
        <f>IF(INDEX('Disrupt-DIH'!$B$8:$B$22,MATCH($B656,'Disrupt-DIH'!$A$8:$A$22,0))="","",IF(INDEX('Disrupt-DIH'!F$8:F$22,MATCH($B656,'Disrupt-DIH'!$A$8:$A$22,0))="N/A","No","Yes"))</f>
        <v/>
      </c>
      <c r="H656" s="64" t="str">
        <f t="shared" si="30"/>
        <v/>
      </c>
      <c r="I656" s="50">
        <v>9</v>
      </c>
      <c r="J656" s="52" t="str">
        <f>IF(INDEX('Detail-SR'!$B$8:$B$27,MATCH(I656,'Detail-SR'!$A$8:$A$27,0))="","",IF(INDEX('Detail-SR'!$E$8:$E$27,MATCH(I656,'Detail-SR'!$A$8:$A$27,0))=H656,INDEX('Detail-SR'!$B$8:$B$27,MATCH(I656,'Detail-SR'!$A$8:$A$27,0)),""))</f>
        <v/>
      </c>
      <c r="K656" s="33"/>
      <c r="L656" s="50">
        <f t="shared" si="31"/>
        <v>0</v>
      </c>
      <c r="M656" s="50" t="str">
        <f t="shared" si="32"/>
        <v>D11c</v>
      </c>
    </row>
    <row r="657" spans="1:13" x14ac:dyDescent="0.25">
      <c r="A657" s="50">
        <v>650</v>
      </c>
      <c r="B657" s="50" t="s">
        <v>234</v>
      </c>
      <c r="C657" s="52" t="str">
        <f>IF(H657="","",IF(INDEX('Disrupt-DIH'!$B$8:$B$22,MATCH(B657,'Disrupt-DIH'!$A$8:$A$22,0))="","",INDEX('Disrupt-DIH'!$B$8:$B$22,MATCH(B657,'Disrupt-DIH'!$A$8:$A$22,0))))</f>
        <v/>
      </c>
      <c r="D657" s="64" t="s">
        <v>38</v>
      </c>
      <c r="E657" s="64" t="str">
        <f>IF(INDEX('Disrupt-DIH'!$B$8:$B$22,MATCH($B657,'Disrupt-DIH'!$A$8:$A$22,0))="","",IF(INDEX('Disrupt-DIH'!D$8:D$22,MATCH($B657,'Disrupt-DIH'!$A$8:$A$22,0))="N/A","No","Yes"))</f>
        <v/>
      </c>
      <c r="F657" s="64" t="str">
        <f>IF(INDEX('Disrupt-DIH'!$B$8:$B$22,MATCH($B657,'Disrupt-DIH'!$A$8:$A$22,0))="","",IF(INDEX('Disrupt-DIH'!E$8:E$22,MATCH($B657,'Disrupt-DIH'!$A$8:$A$22,0))="N/A","No","Yes"))</f>
        <v/>
      </c>
      <c r="G657" s="64" t="str">
        <f>IF(INDEX('Disrupt-DIH'!$B$8:$B$22,MATCH($B657,'Disrupt-DIH'!$A$8:$A$22,0))="","",IF(INDEX('Disrupt-DIH'!F$8:F$22,MATCH($B657,'Disrupt-DIH'!$A$8:$A$22,0))="N/A","No","Yes"))</f>
        <v/>
      </c>
      <c r="H657" s="64" t="str">
        <f t="shared" si="30"/>
        <v/>
      </c>
      <c r="I657" s="50">
        <v>10</v>
      </c>
      <c r="J657" s="52" t="str">
        <f>IF(INDEX('Detail-SR'!$B$8:$B$27,MATCH(I657,'Detail-SR'!$A$8:$A$27,0))="","",IF(INDEX('Detail-SR'!$E$8:$E$27,MATCH(I657,'Detail-SR'!$A$8:$A$27,0))=H657,INDEX('Detail-SR'!$B$8:$B$27,MATCH(I657,'Detail-SR'!$A$8:$A$27,0)),""))</f>
        <v/>
      </c>
      <c r="K657" s="33"/>
      <c r="L657" s="50">
        <f t="shared" si="31"/>
        <v>0</v>
      </c>
      <c r="M657" s="50" t="str">
        <f t="shared" si="32"/>
        <v>D11c</v>
      </c>
    </row>
    <row r="658" spans="1:13" x14ac:dyDescent="0.25">
      <c r="A658" s="50">
        <v>651</v>
      </c>
      <c r="B658" s="50" t="s">
        <v>234</v>
      </c>
      <c r="C658" s="52" t="str">
        <f>IF(H658="","",IF(INDEX('Disrupt-DIH'!$B$8:$B$22,MATCH(B658,'Disrupt-DIH'!$A$8:$A$22,0))="","",INDEX('Disrupt-DIH'!$B$8:$B$22,MATCH(B658,'Disrupt-DIH'!$A$8:$A$22,0))))</f>
        <v/>
      </c>
      <c r="D658" s="64" t="s">
        <v>38</v>
      </c>
      <c r="E658" s="64" t="str">
        <f>IF(INDEX('Disrupt-DIH'!$B$8:$B$22,MATCH($B658,'Disrupt-DIH'!$A$8:$A$22,0))="","",IF(INDEX('Disrupt-DIH'!D$8:D$22,MATCH($B658,'Disrupt-DIH'!$A$8:$A$22,0))="N/A","No","Yes"))</f>
        <v/>
      </c>
      <c r="F658" s="64" t="str">
        <f>IF(INDEX('Disrupt-DIH'!$B$8:$B$22,MATCH($B658,'Disrupt-DIH'!$A$8:$A$22,0))="","",IF(INDEX('Disrupt-DIH'!E$8:E$22,MATCH($B658,'Disrupt-DIH'!$A$8:$A$22,0))="N/A","No","Yes"))</f>
        <v/>
      </c>
      <c r="G658" s="64" t="str">
        <f>IF(INDEX('Disrupt-DIH'!$B$8:$B$22,MATCH($B658,'Disrupt-DIH'!$A$8:$A$22,0))="","",IF(INDEX('Disrupt-DIH'!F$8:F$22,MATCH($B658,'Disrupt-DIH'!$A$8:$A$22,0))="N/A","No","Yes"))</f>
        <v/>
      </c>
      <c r="H658" s="64" t="str">
        <f t="shared" si="30"/>
        <v/>
      </c>
      <c r="I658" s="50">
        <v>11</v>
      </c>
      <c r="J658" s="52" t="str">
        <f>IF(INDEX('Detail-SR'!$B$8:$B$27,MATCH(I658,'Detail-SR'!$A$8:$A$27,0))="","",IF(INDEX('Detail-SR'!$E$8:$E$27,MATCH(I658,'Detail-SR'!$A$8:$A$27,0))=H658,INDEX('Detail-SR'!$B$8:$B$27,MATCH(I658,'Detail-SR'!$A$8:$A$27,0)),""))</f>
        <v/>
      </c>
      <c r="K658" s="33"/>
      <c r="L658" s="50">
        <f t="shared" si="31"/>
        <v>0</v>
      </c>
      <c r="M658" s="50" t="str">
        <f t="shared" si="32"/>
        <v>D11c</v>
      </c>
    </row>
    <row r="659" spans="1:13" x14ac:dyDescent="0.25">
      <c r="A659" s="50">
        <v>652</v>
      </c>
      <c r="B659" s="50" t="s">
        <v>234</v>
      </c>
      <c r="C659" s="52" t="str">
        <f>IF(H659="","",IF(INDEX('Disrupt-DIH'!$B$8:$B$22,MATCH(B659,'Disrupt-DIH'!$A$8:$A$22,0))="","",INDEX('Disrupt-DIH'!$B$8:$B$22,MATCH(B659,'Disrupt-DIH'!$A$8:$A$22,0))))</f>
        <v/>
      </c>
      <c r="D659" s="64" t="s">
        <v>38</v>
      </c>
      <c r="E659" s="64" t="str">
        <f>IF(INDEX('Disrupt-DIH'!$B$8:$B$22,MATCH($B659,'Disrupt-DIH'!$A$8:$A$22,0))="","",IF(INDEX('Disrupt-DIH'!D$8:D$22,MATCH($B659,'Disrupt-DIH'!$A$8:$A$22,0))="N/A","No","Yes"))</f>
        <v/>
      </c>
      <c r="F659" s="64" t="str">
        <f>IF(INDEX('Disrupt-DIH'!$B$8:$B$22,MATCH($B659,'Disrupt-DIH'!$A$8:$A$22,0))="","",IF(INDEX('Disrupt-DIH'!E$8:E$22,MATCH($B659,'Disrupt-DIH'!$A$8:$A$22,0))="N/A","No","Yes"))</f>
        <v/>
      </c>
      <c r="G659" s="64" t="str">
        <f>IF(INDEX('Disrupt-DIH'!$B$8:$B$22,MATCH($B659,'Disrupt-DIH'!$A$8:$A$22,0))="","",IF(INDEX('Disrupt-DIH'!F$8:F$22,MATCH($B659,'Disrupt-DIH'!$A$8:$A$22,0))="N/A","No","Yes"))</f>
        <v/>
      </c>
      <c r="H659" s="64" t="str">
        <f t="shared" si="30"/>
        <v/>
      </c>
      <c r="I659" s="50">
        <v>12</v>
      </c>
      <c r="J659" s="52" t="str">
        <f>IF(INDEX('Detail-SR'!$B$8:$B$27,MATCH(I659,'Detail-SR'!$A$8:$A$27,0))="","",IF(INDEX('Detail-SR'!$E$8:$E$27,MATCH(I659,'Detail-SR'!$A$8:$A$27,0))=H659,INDEX('Detail-SR'!$B$8:$B$27,MATCH(I659,'Detail-SR'!$A$8:$A$27,0)),""))</f>
        <v/>
      </c>
      <c r="K659" s="33"/>
      <c r="L659" s="50">
        <f t="shared" si="31"/>
        <v>0</v>
      </c>
      <c r="M659" s="50" t="str">
        <f t="shared" si="32"/>
        <v>D11c</v>
      </c>
    </row>
    <row r="660" spans="1:13" x14ac:dyDescent="0.25">
      <c r="A660" s="50">
        <v>653</v>
      </c>
      <c r="B660" s="50" t="s">
        <v>234</v>
      </c>
      <c r="C660" s="52" t="str">
        <f>IF(H660="","",IF(INDEX('Disrupt-DIH'!$B$8:$B$22,MATCH(B660,'Disrupt-DIH'!$A$8:$A$22,0))="","",INDEX('Disrupt-DIH'!$B$8:$B$22,MATCH(B660,'Disrupt-DIH'!$A$8:$A$22,0))))</f>
        <v/>
      </c>
      <c r="D660" s="64" t="s">
        <v>38</v>
      </c>
      <c r="E660" s="64" t="str">
        <f>IF(INDEX('Disrupt-DIH'!$B$8:$B$22,MATCH($B660,'Disrupt-DIH'!$A$8:$A$22,0))="","",IF(INDEX('Disrupt-DIH'!D$8:D$22,MATCH($B660,'Disrupt-DIH'!$A$8:$A$22,0))="N/A","No","Yes"))</f>
        <v/>
      </c>
      <c r="F660" s="64" t="str">
        <f>IF(INDEX('Disrupt-DIH'!$B$8:$B$22,MATCH($B660,'Disrupt-DIH'!$A$8:$A$22,0))="","",IF(INDEX('Disrupt-DIH'!E$8:E$22,MATCH($B660,'Disrupt-DIH'!$A$8:$A$22,0))="N/A","No","Yes"))</f>
        <v/>
      </c>
      <c r="G660" s="64" t="str">
        <f>IF(INDEX('Disrupt-DIH'!$B$8:$B$22,MATCH($B660,'Disrupt-DIH'!$A$8:$A$22,0))="","",IF(INDEX('Disrupt-DIH'!F$8:F$22,MATCH($B660,'Disrupt-DIH'!$A$8:$A$22,0))="N/A","No","Yes"))</f>
        <v/>
      </c>
      <c r="H660" s="64" t="str">
        <f t="shared" si="30"/>
        <v/>
      </c>
      <c r="I660" s="50">
        <v>13</v>
      </c>
      <c r="J660" s="52" t="str">
        <f>IF(INDEX('Detail-SR'!$B$8:$B$27,MATCH(I660,'Detail-SR'!$A$8:$A$27,0))="","",IF(INDEX('Detail-SR'!$E$8:$E$27,MATCH(I660,'Detail-SR'!$A$8:$A$27,0))=H660,INDEX('Detail-SR'!$B$8:$B$27,MATCH(I660,'Detail-SR'!$A$8:$A$27,0)),""))</f>
        <v/>
      </c>
      <c r="K660" s="33"/>
      <c r="L660" s="50">
        <f t="shared" si="31"/>
        <v>0</v>
      </c>
      <c r="M660" s="50" t="str">
        <f t="shared" si="32"/>
        <v>D11c</v>
      </c>
    </row>
    <row r="661" spans="1:13" x14ac:dyDescent="0.25">
      <c r="A661" s="50">
        <v>654</v>
      </c>
      <c r="B661" s="50" t="s">
        <v>234</v>
      </c>
      <c r="C661" s="52" t="str">
        <f>IF(H661="","",IF(INDEX('Disrupt-DIH'!$B$8:$B$22,MATCH(B661,'Disrupt-DIH'!$A$8:$A$22,0))="","",INDEX('Disrupt-DIH'!$B$8:$B$22,MATCH(B661,'Disrupt-DIH'!$A$8:$A$22,0))))</f>
        <v/>
      </c>
      <c r="D661" s="64" t="s">
        <v>38</v>
      </c>
      <c r="E661" s="64" t="str">
        <f>IF(INDEX('Disrupt-DIH'!$B$8:$B$22,MATCH($B661,'Disrupt-DIH'!$A$8:$A$22,0))="","",IF(INDEX('Disrupt-DIH'!D$8:D$22,MATCH($B661,'Disrupt-DIH'!$A$8:$A$22,0))="N/A","No","Yes"))</f>
        <v/>
      </c>
      <c r="F661" s="64" t="str">
        <f>IF(INDEX('Disrupt-DIH'!$B$8:$B$22,MATCH($B661,'Disrupt-DIH'!$A$8:$A$22,0))="","",IF(INDEX('Disrupt-DIH'!E$8:E$22,MATCH($B661,'Disrupt-DIH'!$A$8:$A$22,0))="N/A","No","Yes"))</f>
        <v/>
      </c>
      <c r="G661" s="64" t="str">
        <f>IF(INDEX('Disrupt-DIH'!$B$8:$B$22,MATCH($B661,'Disrupt-DIH'!$A$8:$A$22,0))="","",IF(INDEX('Disrupt-DIH'!F$8:F$22,MATCH($B661,'Disrupt-DIH'!$A$8:$A$22,0))="N/A","No","Yes"))</f>
        <v/>
      </c>
      <c r="H661" s="64" t="str">
        <f t="shared" si="30"/>
        <v/>
      </c>
      <c r="I661" s="50">
        <v>14</v>
      </c>
      <c r="J661" s="52" t="str">
        <f>IF(INDEX('Detail-SR'!$B$8:$B$27,MATCH(I661,'Detail-SR'!$A$8:$A$27,0))="","",IF(INDEX('Detail-SR'!$E$8:$E$27,MATCH(I661,'Detail-SR'!$A$8:$A$27,0))=H661,INDEX('Detail-SR'!$B$8:$B$27,MATCH(I661,'Detail-SR'!$A$8:$A$27,0)),""))</f>
        <v/>
      </c>
      <c r="K661" s="33"/>
      <c r="L661" s="50">
        <f t="shared" si="31"/>
        <v>0</v>
      </c>
      <c r="M661" s="50" t="str">
        <f t="shared" si="32"/>
        <v>D11c</v>
      </c>
    </row>
    <row r="662" spans="1:13" x14ac:dyDescent="0.25">
      <c r="A662" s="50">
        <v>655</v>
      </c>
      <c r="B662" s="50" t="s">
        <v>234</v>
      </c>
      <c r="C662" s="52" t="str">
        <f>IF(H662="","",IF(INDEX('Disrupt-DIH'!$B$8:$B$22,MATCH(B662,'Disrupt-DIH'!$A$8:$A$22,0))="","",INDEX('Disrupt-DIH'!$B$8:$B$22,MATCH(B662,'Disrupt-DIH'!$A$8:$A$22,0))))</f>
        <v/>
      </c>
      <c r="D662" s="64" t="s">
        <v>38</v>
      </c>
      <c r="E662" s="64" t="str">
        <f>IF(INDEX('Disrupt-DIH'!$B$8:$B$22,MATCH($B662,'Disrupt-DIH'!$A$8:$A$22,0))="","",IF(INDEX('Disrupt-DIH'!D$8:D$22,MATCH($B662,'Disrupt-DIH'!$A$8:$A$22,0))="N/A","No","Yes"))</f>
        <v/>
      </c>
      <c r="F662" s="64" t="str">
        <f>IF(INDEX('Disrupt-DIH'!$B$8:$B$22,MATCH($B662,'Disrupt-DIH'!$A$8:$A$22,0))="","",IF(INDEX('Disrupt-DIH'!E$8:E$22,MATCH($B662,'Disrupt-DIH'!$A$8:$A$22,0))="N/A","No","Yes"))</f>
        <v/>
      </c>
      <c r="G662" s="64" t="str">
        <f>IF(INDEX('Disrupt-DIH'!$B$8:$B$22,MATCH($B662,'Disrupt-DIH'!$A$8:$A$22,0))="","",IF(INDEX('Disrupt-DIH'!F$8:F$22,MATCH($B662,'Disrupt-DIH'!$A$8:$A$22,0))="N/A","No","Yes"))</f>
        <v/>
      </c>
      <c r="H662" s="64" t="str">
        <f t="shared" si="30"/>
        <v/>
      </c>
      <c r="I662" s="50">
        <v>15</v>
      </c>
      <c r="J662" s="52" t="str">
        <f>IF(INDEX('Detail-SR'!$B$8:$B$27,MATCH(I662,'Detail-SR'!$A$8:$A$27,0))="","",IF(INDEX('Detail-SR'!$E$8:$E$27,MATCH(I662,'Detail-SR'!$A$8:$A$27,0))=H662,INDEX('Detail-SR'!$B$8:$B$27,MATCH(I662,'Detail-SR'!$A$8:$A$27,0)),""))</f>
        <v/>
      </c>
      <c r="K662" s="33"/>
      <c r="L662" s="50">
        <f t="shared" si="31"/>
        <v>0</v>
      </c>
      <c r="M662" s="50" t="str">
        <f t="shared" si="32"/>
        <v>D11c</v>
      </c>
    </row>
    <row r="663" spans="1:13" x14ac:dyDescent="0.25">
      <c r="A663" s="50">
        <v>656</v>
      </c>
      <c r="B663" s="50" t="s">
        <v>234</v>
      </c>
      <c r="C663" s="52" t="str">
        <f>IF(H663="","",IF(INDEX('Disrupt-DIH'!$B$8:$B$22,MATCH(B663,'Disrupt-DIH'!$A$8:$A$22,0))="","",INDEX('Disrupt-DIH'!$B$8:$B$22,MATCH(B663,'Disrupt-DIH'!$A$8:$A$22,0))))</f>
        <v/>
      </c>
      <c r="D663" s="64" t="s">
        <v>38</v>
      </c>
      <c r="E663" s="64" t="str">
        <f>IF(INDEX('Disrupt-DIH'!$B$8:$B$22,MATCH($B663,'Disrupt-DIH'!$A$8:$A$22,0))="","",IF(INDEX('Disrupt-DIH'!D$8:D$22,MATCH($B663,'Disrupt-DIH'!$A$8:$A$22,0))="N/A","No","Yes"))</f>
        <v/>
      </c>
      <c r="F663" s="64" t="str">
        <f>IF(INDEX('Disrupt-DIH'!$B$8:$B$22,MATCH($B663,'Disrupt-DIH'!$A$8:$A$22,0))="","",IF(INDEX('Disrupt-DIH'!E$8:E$22,MATCH($B663,'Disrupt-DIH'!$A$8:$A$22,0))="N/A","No","Yes"))</f>
        <v/>
      </c>
      <c r="G663" s="64" t="str">
        <f>IF(INDEX('Disrupt-DIH'!$B$8:$B$22,MATCH($B663,'Disrupt-DIH'!$A$8:$A$22,0))="","",IF(INDEX('Disrupt-DIH'!F$8:F$22,MATCH($B663,'Disrupt-DIH'!$A$8:$A$22,0))="N/A","No","Yes"))</f>
        <v/>
      </c>
      <c r="H663" s="64" t="str">
        <f t="shared" si="30"/>
        <v/>
      </c>
      <c r="I663" s="50">
        <v>16</v>
      </c>
      <c r="J663" s="52" t="str">
        <f>IF(INDEX('Detail-SR'!$B$8:$B$27,MATCH(I663,'Detail-SR'!$A$8:$A$27,0))="","",IF(INDEX('Detail-SR'!$E$8:$E$27,MATCH(I663,'Detail-SR'!$A$8:$A$27,0))=H663,INDEX('Detail-SR'!$B$8:$B$27,MATCH(I663,'Detail-SR'!$A$8:$A$27,0)),""))</f>
        <v/>
      </c>
      <c r="K663" s="33"/>
      <c r="L663" s="50">
        <f t="shared" si="31"/>
        <v>0</v>
      </c>
      <c r="M663" s="50" t="str">
        <f t="shared" si="32"/>
        <v>D11c</v>
      </c>
    </row>
    <row r="664" spans="1:13" x14ac:dyDescent="0.25">
      <c r="A664" s="50">
        <v>657</v>
      </c>
      <c r="B664" s="50" t="s">
        <v>234</v>
      </c>
      <c r="C664" s="52" t="str">
        <f>IF(H664="","",IF(INDEX('Disrupt-DIH'!$B$8:$B$22,MATCH(B664,'Disrupt-DIH'!$A$8:$A$22,0))="","",INDEX('Disrupt-DIH'!$B$8:$B$22,MATCH(B664,'Disrupt-DIH'!$A$8:$A$22,0))))</f>
        <v/>
      </c>
      <c r="D664" s="64" t="s">
        <v>38</v>
      </c>
      <c r="E664" s="64" t="str">
        <f>IF(INDEX('Disrupt-DIH'!$B$8:$B$22,MATCH($B664,'Disrupt-DIH'!$A$8:$A$22,0))="","",IF(INDEX('Disrupt-DIH'!D$8:D$22,MATCH($B664,'Disrupt-DIH'!$A$8:$A$22,0))="N/A","No","Yes"))</f>
        <v/>
      </c>
      <c r="F664" s="64" t="str">
        <f>IF(INDEX('Disrupt-DIH'!$B$8:$B$22,MATCH($B664,'Disrupt-DIH'!$A$8:$A$22,0))="","",IF(INDEX('Disrupt-DIH'!E$8:E$22,MATCH($B664,'Disrupt-DIH'!$A$8:$A$22,0))="N/A","No","Yes"))</f>
        <v/>
      </c>
      <c r="G664" s="64" t="str">
        <f>IF(INDEX('Disrupt-DIH'!$B$8:$B$22,MATCH($B664,'Disrupt-DIH'!$A$8:$A$22,0))="","",IF(INDEX('Disrupt-DIH'!F$8:F$22,MATCH($B664,'Disrupt-DIH'!$A$8:$A$22,0))="N/A","No","Yes"))</f>
        <v/>
      </c>
      <c r="H664" s="64" t="str">
        <f t="shared" si="30"/>
        <v/>
      </c>
      <c r="I664" s="50">
        <v>17</v>
      </c>
      <c r="J664" s="52" t="str">
        <f>IF(INDEX('Detail-SR'!$B$8:$B$27,MATCH(I664,'Detail-SR'!$A$8:$A$27,0))="","",IF(INDEX('Detail-SR'!$E$8:$E$27,MATCH(I664,'Detail-SR'!$A$8:$A$27,0))=H664,INDEX('Detail-SR'!$B$8:$B$27,MATCH(I664,'Detail-SR'!$A$8:$A$27,0)),""))</f>
        <v/>
      </c>
      <c r="K664" s="33"/>
      <c r="L664" s="50">
        <f t="shared" si="31"/>
        <v>0</v>
      </c>
      <c r="M664" s="50" t="str">
        <f t="shared" si="32"/>
        <v>D11c</v>
      </c>
    </row>
    <row r="665" spans="1:13" x14ac:dyDescent="0.25">
      <c r="A665" s="50">
        <v>658</v>
      </c>
      <c r="B665" s="50" t="s">
        <v>234</v>
      </c>
      <c r="C665" s="52" t="str">
        <f>IF(H665="","",IF(INDEX('Disrupt-DIH'!$B$8:$B$22,MATCH(B665,'Disrupt-DIH'!$A$8:$A$22,0))="","",INDEX('Disrupt-DIH'!$B$8:$B$22,MATCH(B665,'Disrupt-DIH'!$A$8:$A$22,0))))</f>
        <v/>
      </c>
      <c r="D665" s="64" t="s">
        <v>38</v>
      </c>
      <c r="E665" s="64" t="str">
        <f>IF(INDEX('Disrupt-DIH'!$B$8:$B$22,MATCH($B665,'Disrupt-DIH'!$A$8:$A$22,0))="","",IF(INDEX('Disrupt-DIH'!D$8:D$22,MATCH($B665,'Disrupt-DIH'!$A$8:$A$22,0))="N/A","No","Yes"))</f>
        <v/>
      </c>
      <c r="F665" s="64" t="str">
        <f>IF(INDEX('Disrupt-DIH'!$B$8:$B$22,MATCH($B665,'Disrupt-DIH'!$A$8:$A$22,0))="","",IF(INDEX('Disrupt-DIH'!E$8:E$22,MATCH($B665,'Disrupt-DIH'!$A$8:$A$22,0))="N/A","No","Yes"))</f>
        <v/>
      </c>
      <c r="G665" s="64" t="str">
        <f>IF(INDEX('Disrupt-DIH'!$B$8:$B$22,MATCH($B665,'Disrupt-DIH'!$A$8:$A$22,0))="","",IF(INDEX('Disrupt-DIH'!F$8:F$22,MATCH($B665,'Disrupt-DIH'!$A$8:$A$22,0))="N/A","No","Yes"))</f>
        <v/>
      </c>
      <c r="H665" s="64" t="str">
        <f t="shared" si="30"/>
        <v/>
      </c>
      <c r="I665" s="50">
        <v>18</v>
      </c>
      <c r="J665" s="52" t="str">
        <f>IF(INDEX('Detail-SR'!$B$8:$B$27,MATCH(I665,'Detail-SR'!$A$8:$A$27,0))="","",IF(INDEX('Detail-SR'!$E$8:$E$27,MATCH(I665,'Detail-SR'!$A$8:$A$27,0))=H665,INDEX('Detail-SR'!$B$8:$B$27,MATCH(I665,'Detail-SR'!$A$8:$A$27,0)),""))</f>
        <v/>
      </c>
      <c r="K665" s="33"/>
      <c r="L665" s="50">
        <f t="shared" si="31"/>
        <v>0</v>
      </c>
      <c r="M665" s="50" t="str">
        <f t="shared" si="32"/>
        <v>D11c</v>
      </c>
    </row>
    <row r="666" spans="1:13" x14ac:dyDescent="0.25">
      <c r="A666" s="50">
        <v>659</v>
      </c>
      <c r="B666" s="50" t="s">
        <v>234</v>
      </c>
      <c r="C666" s="52" t="str">
        <f>IF(H666="","",IF(INDEX('Disrupt-DIH'!$B$8:$B$22,MATCH(B666,'Disrupt-DIH'!$A$8:$A$22,0))="","",INDEX('Disrupt-DIH'!$B$8:$B$22,MATCH(B666,'Disrupt-DIH'!$A$8:$A$22,0))))</f>
        <v/>
      </c>
      <c r="D666" s="64" t="s">
        <v>38</v>
      </c>
      <c r="E666" s="64" t="str">
        <f>IF(INDEX('Disrupt-DIH'!$B$8:$B$22,MATCH($B666,'Disrupt-DIH'!$A$8:$A$22,0))="","",IF(INDEX('Disrupt-DIH'!D$8:D$22,MATCH($B666,'Disrupt-DIH'!$A$8:$A$22,0))="N/A","No","Yes"))</f>
        <v/>
      </c>
      <c r="F666" s="64" t="str">
        <f>IF(INDEX('Disrupt-DIH'!$B$8:$B$22,MATCH($B666,'Disrupt-DIH'!$A$8:$A$22,0))="","",IF(INDEX('Disrupt-DIH'!E$8:E$22,MATCH($B666,'Disrupt-DIH'!$A$8:$A$22,0))="N/A","No","Yes"))</f>
        <v/>
      </c>
      <c r="G666" s="64" t="str">
        <f>IF(INDEX('Disrupt-DIH'!$B$8:$B$22,MATCH($B666,'Disrupt-DIH'!$A$8:$A$22,0))="","",IF(INDEX('Disrupt-DIH'!F$8:F$22,MATCH($B666,'Disrupt-DIH'!$A$8:$A$22,0))="N/A","No","Yes"))</f>
        <v/>
      </c>
      <c r="H666" s="64" t="str">
        <f t="shared" si="30"/>
        <v/>
      </c>
      <c r="I666" s="50">
        <v>19</v>
      </c>
      <c r="J666" s="52" t="str">
        <f>IF(INDEX('Detail-SR'!$B$8:$B$27,MATCH(I666,'Detail-SR'!$A$8:$A$27,0))="","",IF(INDEX('Detail-SR'!$E$8:$E$27,MATCH(I666,'Detail-SR'!$A$8:$A$27,0))=H666,INDEX('Detail-SR'!$B$8:$B$27,MATCH(I666,'Detail-SR'!$A$8:$A$27,0)),""))</f>
        <v/>
      </c>
      <c r="K666" s="33"/>
      <c r="L666" s="50">
        <f t="shared" si="31"/>
        <v>0</v>
      </c>
      <c r="M666" s="50" t="str">
        <f t="shared" si="32"/>
        <v>D11c</v>
      </c>
    </row>
    <row r="667" spans="1:13" x14ac:dyDescent="0.25">
      <c r="A667" s="50">
        <v>660</v>
      </c>
      <c r="B667" s="50" t="s">
        <v>234</v>
      </c>
      <c r="C667" s="52" t="str">
        <f>IF(H667="","",IF(INDEX('Disrupt-DIH'!$B$8:$B$22,MATCH(B667,'Disrupt-DIH'!$A$8:$A$22,0))="","",INDEX('Disrupt-DIH'!$B$8:$B$22,MATCH(B667,'Disrupt-DIH'!$A$8:$A$22,0))))</f>
        <v/>
      </c>
      <c r="D667" s="64" t="s">
        <v>38</v>
      </c>
      <c r="E667" s="64" t="str">
        <f>IF(INDEX('Disrupt-DIH'!$B$8:$B$22,MATCH($B667,'Disrupt-DIH'!$A$8:$A$22,0))="","",IF(INDEX('Disrupt-DIH'!D$8:D$22,MATCH($B667,'Disrupt-DIH'!$A$8:$A$22,0))="N/A","No","Yes"))</f>
        <v/>
      </c>
      <c r="F667" s="64" t="str">
        <f>IF(INDEX('Disrupt-DIH'!$B$8:$B$22,MATCH($B667,'Disrupt-DIH'!$A$8:$A$22,0))="","",IF(INDEX('Disrupt-DIH'!E$8:E$22,MATCH($B667,'Disrupt-DIH'!$A$8:$A$22,0))="N/A","No","Yes"))</f>
        <v/>
      </c>
      <c r="G667" s="64" t="str">
        <f>IF(INDEX('Disrupt-DIH'!$B$8:$B$22,MATCH($B667,'Disrupt-DIH'!$A$8:$A$22,0))="","",IF(INDEX('Disrupt-DIH'!F$8:F$22,MATCH($B667,'Disrupt-DIH'!$A$8:$A$22,0))="N/A","No","Yes"))</f>
        <v/>
      </c>
      <c r="H667" s="64" t="str">
        <f t="shared" si="30"/>
        <v/>
      </c>
      <c r="I667" s="50">
        <v>20</v>
      </c>
      <c r="J667" s="52" t="str">
        <f>IF(INDEX('Detail-SR'!$B$8:$B$27,MATCH(I667,'Detail-SR'!$A$8:$A$27,0))="","",IF(INDEX('Detail-SR'!$E$8:$E$27,MATCH(I667,'Detail-SR'!$A$8:$A$27,0))=H667,INDEX('Detail-SR'!$B$8:$B$27,MATCH(I667,'Detail-SR'!$A$8:$A$27,0)),""))</f>
        <v/>
      </c>
      <c r="K667" s="33"/>
      <c r="L667" s="50">
        <f t="shared" si="31"/>
        <v>0</v>
      </c>
      <c r="M667" s="50" t="str">
        <f t="shared" si="32"/>
        <v>D11c</v>
      </c>
    </row>
    <row r="668" spans="1:13" x14ac:dyDescent="0.25">
      <c r="A668" s="50">
        <v>661</v>
      </c>
      <c r="B668" s="50" t="s">
        <v>235</v>
      </c>
      <c r="C668" s="52" t="str">
        <f>IF(H668="","",IF(INDEX('Disrupt-DIH'!$B$8:$B$22,MATCH(B668,'Disrupt-DIH'!$A$8:$A$22,0))="","",INDEX('Disrupt-DIH'!$B$8:$B$22,MATCH(B668,'Disrupt-DIH'!$A$8:$A$22,0))))</f>
        <v/>
      </c>
      <c r="D668" s="64" t="s">
        <v>37</v>
      </c>
      <c r="E668" s="64" t="str">
        <f>IF(INDEX('Disrupt-DIH'!$B$8:$B$22,MATCH($B668,'Disrupt-DIH'!$A$8:$A$22,0))="","",IF(INDEX('Disrupt-DIH'!D$8:D$22,MATCH($B668,'Disrupt-DIH'!$A$8:$A$22,0))="N/A","No","Yes"))</f>
        <v/>
      </c>
      <c r="F668" s="64" t="str">
        <f>IF(INDEX('Disrupt-DIH'!$B$8:$B$22,MATCH($B668,'Disrupt-DIH'!$A$8:$A$22,0))="","",IF(INDEX('Disrupt-DIH'!E$8:E$22,MATCH($B668,'Disrupt-DIH'!$A$8:$A$22,0))="N/A","No","Yes"))</f>
        <v/>
      </c>
      <c r="G668" s="64" t="str">
        <f>IF(INDEX('Disrupt-DIH'!$B$8:$B$22,MATCH($B668,'Disrupt-DIH'!$A$8:$A$22,0))="","",IF(INDEX('Disrupt-DIH'!F$8:F$22,MATCH($B668,'Disrupt-DIH'!$A$8:$A$22,0))="N/A","No","Yes"))</f>
        <v/>
      </c>
      <c r="H668" s="64" t="str">
        <f t="shared" si="30"/>
        <v/>
      </c>
      <c r="I668" s="50">
        <v>1</v>
      </c>
      <c r="J668" s="52" t="str">
        <f>IF(INDEX('Detail-SR'!$B$8:$B$27,MATCH(I668,'Detail-SR'!$A$8:$A$27,0))="","",IF(INDEX('Detail-SR'!$E$8:$E$27,MATCH(I668,'Detail-SR'!$A$8:$A$27,0))=H668,INDEX('Detail-SR'!$B$8:$B$27,MATCH(I668,'Detail-SR'!$A$8:$A$27,0)),""))</f>
        <v/>
      </c>
      <c r="K668" s="33"/>
      <c r="L668" s="50">
        <f t="shared" si="31"/>
        <v>0</v>
      </c>
      <c r="M668" s="50" t="str">
        <f t="shared" si="32"/>
        <v>D12a</v>
      </c>
    </row>
    <row r="669" spans="1:13" x14ac:dyDescent="0.25">
      <c r="A669" s="50">
        <v>662</v>
      </c>
      <c r="B669" s="50" t="s">
        <v>235</v>
      </c>
      <c r="C669" s="52" t="str">
        <f>IF(H669="","",IF(INDEX('Disrupt-DIH'!$B$8:$B$22,MATCH(B669,'Disrupt-DIH'!$A$8:$A$22,0))="","",INDEX('Disrupt-DIH'!$B$8:$B$22,MATCH(B669,'Disrupt-DIH'!$A$8:$A$22,0))))</f>
        <v/>
      </c>
      <c r="D669" s="64" t="s">
        <v>37</v>
      </c>
      <c r="E669" s="64" t="str">
        <f>IF(INDEX('Disrupt-DIH'!$B$8:$B$22,MATCH($B669,'Disrupt-DIH'!$A$8:$A$22,0))="","",IF(INDEX('Disrupt-DIH'!D$8:D$22,MATCH($B669,'Disrupt-DIH'!$A$8:$A$22,0))="N/A","No","Yes"))</f>
        <v/>
      </c>
      <c r="F669" s="64" t="str">
        <f>IF(INDEX('Disrupt-DIH'!$B$8:$B$22,MATCH($B669,'Disrupt-DIH'!$A$8:$A$22,0))="","",IF(INDEX('Disrupt-DIH'!E$8:E$22,MATCH($B669,'Disrupt-DIH'!$A$8:$A$22,0))="N/A","No","Yes"))</f>
        <v/>
      </c>
      <c r="G669" s="64" t="str">
        <f>IF(INDEX('Disrupt-DIH'!$B$8:$B$22,MATCH($B669,'Disrupt-DIH'!$A$8:$A$22,0))="","",IF(INDEX('Disrupt-DIH'!F$8:F$22,MATCH($B669,'Disrupt-DIH'!$A$8:$A$22,0))="N/A","No","Yes"))</f>
        <v/>
      </c>
      <c r="H669" s="64" t="str">
        <f t="shared" si="30"/>
        <v/>
      </c>
      <c r="I669" s="50">
        <v>2</v>
      </c>
      <c r="J669" s="52" t="str">
        <f>IF(INDEX('Detail-SR'!$B$8:$B$27,MATCH(I669,'Detail-SR'!$A$8:$A$27,0))="","",IF(INDEX('Detail-SR'!$E$8:$E$27,MATCH(I669,'Detail-SR'!$A$8:$A$27,0))=H669,INDEX('Detail-SR'!$B$8:$B$27,MATCH(I669,'Detail-SR'!$A$8:$A$27,0)),""))</f>
        <v/>
      </c>
      <c r="K669" s="33"/>
      <c r="L669" s="50">
        <f t="shared" si="31"/>
        <v>0</v>
      </c>
      <c r="M669" s="50" t="str">
        <f t="shared" si="32"/>
        <v>D12a</v>
      </c>
    </row>
    <row r="670" spans="1:13" x14ac:dyDescent="0.25">
      <c r="A670" s="50">
        <v>663</v>
      </c>
      <c r="B670" s="50" t="s">
        <v>235</v>
      </c>
      <c r="C670" s="52" t="str">
        <f>IF(H670="","",IF(INDEX('Disrupt-DIH'!$B$8:$B$22,MATCH(B670,'Disrupt-DIH'!$A$8:$A$22,0))="","",INDEX('Disrupt-DIH'!$B$8:$B$22,MATCH(B670,'Disrupt-DIH'!$A$8:$A$22,0))))</f>
        <v/>
      </c>
      <c r="D670" s="64" t="s">
        <v>37</v>
      </c>
      <c r="E670" s="64" t="str">
        <f>IF(INDEX('Disrupt-DIH'!$B$8:$B$22,MATCH($B670,'Disrupt-DIH'!$A$8:$A$22,0))="","",IF(INDEX('Disrupt-DIH'!D$8:D$22,MATCH($B670,'Disrupt-DIH'!$A$8:$A$22,0))="N/A","No","Yes"))</f>
        <v/>
      </c>
      <c r="F670" s="64" t="str">
        <f>IF(INDEX('Disrupt-DIH'!$B$8:$B$22,MATCH($B670,'Disrupt-DIH'!$A$8:$A$22,0))="","",IF(INDEX('Disrupt-DIH'!E$8:E$22,MATCH($B670,'Disrupt-DIH'!$A$8:$A$22,0))="N/A","No","Yes"))</f>
        <v/>
      </c>
      <c r="G670" s="64" t="str">
        <f>IF(INDEX('Disrupt-DIH'!$B$8:$B$22,MATCH($B670,'Disrupt-DIH'!$A$8:$A$22,0))="","",IF(INDEX('Disrupt-DIH'!F$8:F$22,MATCH($B670,'Disrupt-DIH'!$A$8:$A$22,0))="N/A","No","Yes"))</f>
        <v/>
      </c>
      <c r="H670" s="64" t="str">
        <f t="shared" si="30"/>
        <v/>
      </c>
      <c r="I670" s="50">
        <v>3</v>
      </c>
      <c r="J670" s="52" t="str">
        <f>IF(INDEX('Detail-SR'!$B$8:$B$27,MATCH(I670,'Detail-SR'!$A$8:$A$27,0))="","",IF(INDEX('Detail-SR'!$E$8:$E$27,MATCH(I670,'Detail-SR'!$A$8:$A$27,0))=H670,INDEX('Detail-SR'!$B$8:$B$27,MATCH(I670,'Detail-SR'!$A$8:$A$27,0)),""))</f>
        <v/>
      </c>
      <c r="K670" s="33"/>
      <c r="L670" s="50">
        <f t="shared" si="31"/>
        <v>0</v>
      </c>
      <c r="M670" s="50" t="str">
        <f t="shared" si="32"/>
        <v>D12a</v>
      </c>
    </row>
    <row r="671" spans="1:13" x14ac:dyDescent="0.25">
      <c r="A671" s="50">
        <v>664</v>
      </c>
      <c r="B671" s="50" t="s">
        <v>235</v>
      </c>
      <c r="C671" s="52" t="str">
        <f>IF(H671="","",IF(INDEX('Disrupt-DIH'!$B$8:$B$22,MATCH(B671,'Disrupt-DIH'!$A$8:$A$22,0))="","",INDEX('Disrupt-DIH'!$B$8:$B$22,MATCH(B671,'Disrupt-DIH'!$A$8:$A$22,0))))</f>
        <v/>
      </c>
      <c r="D671" s="64" t="s">
        <v>37</v>
      </c>
      <c r="E671" s="64" t="str">
        <f>IF(INDEX('Disrupt-DIH'!$B$8:$B$22,MATCH($B671,'Disrupt-DIH'!$A$8:$A$22,0))="","",IF(INDEX('Disrupt-DIH'!D$8:D$22,MATCH($B671,'Disrupt-DIH'!$A$8:$A$22,0))="N/A","No","Yes"))</f>
        <v/>
      </c>
      <c r="F671" s="64" t="str">
        <f>IF(INDEX('Disrupt-DIH'!$B$8:$B$22,MATCH($B671,'Disrupt-DIH'!$A$8:$A$22,0))="","",IF(INDEX('Disrupt-DIH'!E$8:E$22,MATCH($B671,'Disrupt-DIH'!$A$8:$A$22,0))="N/A","No","Yes"))</f>
        <v/>
      </c>
      <c r="G671" s="64" t="str">
        <f>IF(INDEX('Disrupt-DIH'!$B$8:$B$22,MATCH($B671,'Disrupt-DIH'!$A$8:$A$22,0))="","",IF(INDEX('Disrupt-DIH'!F$8:F$22,MATCH($B671,'Disrupt-DIH'!$A$8:$A$22,0))="N/A","No","Yes"))</f>
        <v/>
      </c>
      <c r="H671" s="64" t="str">
        <f t="shared" si="30"/>
        <v/>
      </c>
      <c r="I671" s="50">
        <v>4</v>
      </c>
      <c r="J671" s="52" t="str">
        <f>IF(INDEX('Detail-SR'!$B$8:$B$27,MATCH(I671,'Detail-SR'!$A$8:$A$27,0))="","",IF(INDEX('Detail-SR'!$E$8:$E$27,MATCH(I671,'Detail-SR'!$A$8:$A$27,0))=H671,INDEX('Detail-SR'!$B$8:$B$27,MATCH(I671,'Detail-SR'!$A$8:$A$27,0)),""))</f>
        <v/>
      </c>
      <c r="K671" s="33"/>
      <c r="L671" s="50">
        <f t="shared" si="31"/>
        <v>0</v>
      </c>
      <c r="M671" s="50" t="str">
        <f t="shared" si="32"/>
        <v>D12a</v>
      </c>
    </row>
    <row r="672" spans="1:13" x14ac:dyDescent="0.25">
      <c r="A672" s="50">
        <v>665</v>
      </c>
      <c r="B672" s="50" t="s">
        <v>235</v>
      </c>
      <c r="C672" s="52" t="str">
        <f>IF(H672="","",IF(INDEX('Disrupt-DIH'!$B$8:$B$22,MATCH(B672,'Disrupt-DIH'!$A$8:$A$22,0))="","",INDEX('Disrupt-DIH'!$B$8:$B$22,MATCH(B672,'Disrupt-DIH'!$A$8:$A$22,0))))</f>
        <v/>
      </c>
      <c r="D672" s="64" t="s">
        <v>37</v>
      </c>
      <c r="E672" s="64" t="str">
        <f>IF(INDEX('Disrupt-DIH'!$B$8:$B$22,MATCH($B672,'Disrupt-DIH'!$A$8:$A$22,0))="","",IF(INDEX('Disrupt-DIH'!D$8:D$22,MATCH($B672,'Disrupt-DIH'!$A$8:$A$22,0))="N/A","No","Yes"))</f>
        <v/>
      </c>
      <c r="F672" s="64" t="str">
        <f>IF(INDEX('Disrupt-DIH'!$B$8:$B$22,MATCH($B672,'Disrupt-DIH'!$A$8:$A$22,0))="","",IF(INDEX('Disrupt-DIH'!E$8:E$22,MATCH($B672,'Disrupt-DIH'!$A$8:$A$22,0))="N/A","No","Yes"))</f>
        <v/>
      </c>
      <c r="G672" s="64" t="str">
        <f>IF(INDEX('Disrupt-DIH'!$B$8:$B$22,MATCH($B672,'Disrupt-DIH'!$A$8:$A$22,0))="","",IF(INDEX('Disrupt-DIH'!F$8:F$22,MATCH($B672,'Disrupt-DIH'!$A$8:$A$22,0))="N/A","No","Yes"))</f>
        <v/>
      </c>
      <c r="H672" s="64" t="str">
        <f t="shared" si="30"/>
        <v/>
      </c>
      <c r="I672" s="50">
        <v>5</v>
      </c>
      <c r="J672" s="52" t="str">
        <f>IF(INDEX('Detail-SR'!$B$8:$B$27,MATCH(I672,'Detail-SR'!$A$8:$A$27,0))="","",IF(INDEX('Detail-SR'!$E$8:$E$27,MATCH(I672,'Detail-SR'!$A$8:$A$27,0))=H672,INDEX('Detail-SR'!$B$8:$B$27,MATCH(I672,'Detail-SR'!$A$8:$A$27,0)),""))</f>
        <v/>
      </c>
      <c r="K672" s="33"/>
      <c r="L672" s="50">
        <f t="shared" si="31"/>
        <v>0</v>
      </c>
      <c r="M672" s="50" t="str">
        <f t="shared" si="32"/>
        <v>D12a</v>
      </c>
    </row>
    <row r="673" spans="1:13" x14ac:dyDescent="0.25">
      <c r="A673" s="50">
        <v>666</v>
      </c>
      <c r="B673" s="50" t="s">
        <v>235</v>
      </c>
      <c r="C673" s="52" t="str">
        <f>IF(H673="","",IF(INDEX('Disrupt-DIH'!$B$8:$B$22,MATCH(B673,'Disrupt-DIH'!$A$8:$A$22,0))="","",INDEX('Disrupt-DIH'!$B$8:$B$22,MATCH(B673,'Disrupt-DIH'!$A$8:$A$22,0))))</f>
        <v/>
      </c>
      <c r="D673" s="64" t="s">
        <v>37</v>
      </c>
      <c r="E673" s="64" t="str">
        <f>IF(INDEX('Disrupt-DIH'!$B$8:$B$22,MATCH($B673,'Disrupt-DIH'!$A$8:$A$22,0))="","",IF(INDEX('Disrupt-DIH'!D$8:D$22,MATCH($B673,'Disrupt-DIH'!$A$8:$A$22,0))="N/A","No","Yes"))</f>
        <v/>
      </c>
      <c r="F673" s="64" t="str">
        <f>IF(INDEX('Disrupt-DIH'!$B$8:$B$22,MATCH($B673,'Disrupt-DIH'!$A$8:$A$22,0))="","",IF(INDEX('Disrupt-DIH'!E$8:E$22,MATCH($B673,'Disrupt-DIH'!$A$8:$A$22,0))="N/A","No","Yes"))</f>
        <v/>
      </c>
      <c r="G673" s="64" t="str">
        <f>IF(INDEX('Disrupt-DIH'!$B$8:$B$22,MATCH($B673,'Disrupt-DIH'!$A$8:$A$22,0))="","",IF(INDEX('Disrupt-DIH'!F$8:F$22,MATCH($B673,'Disrupt-DIH'!$A$8:$A$22,0))="N/A","No","Yes"))</f>
        <v/>
      </c>
      <c r="H673" s="64" t="str">
        <f t="shared" si="30"/>
        <v/>
      </c>
      <c r="I673" s="50">
        <v>6</v>
      </c>
      <c r="J673" s="52" t="str">
        <f>IF(INDEX('Detail-SR'!$B$8:$B$27,MATCH(I673,'Detail-SR'!$A$8:$A$27,0))="","",IF(INDEX('Detail-SR'!$E$8:$E$27,MATCH(I673,'Detail-SR'!$A$8:$A$27,0))=H673,INDEX('Detail-SR'!$B$8:$B$27,MATCH(I673,'Detail-SR'!$A$8:$A$27,0)),""))</f>
        <v/>
      </c>
      <c r="K673" s="33"/>
      <c r="L673" s="50">
        <f t="shared" si="31"/>
        <v>0</v>
      </c>
      <c r="M673" s="50" t="str">
        <f t="shared" si="32"/>
        <v>D12a</v>
      </c>
    </row>
    <row r="674" spans="1:13" x14ac:dyDescent="0.25">
      <c r="A674" s="50">
        <v>667</v>
      </c>
      <c r="B674" s="50" t="s">
        <v>235</v>
      </c>
      <c r="C674" s="52" t="str">
        <f>IF(H674="","",IF(INDEX('Disrupt-DIH'!$B$8:$B$22,MATCH(B674,'Disrupt-DIH'!$A$8:$A$22,0))="","",INDEX('Disrupt-DIH'!$B$8:$B$22,MATCH(B674,'Disrupt-DIH'!$A$8:$A$22,0))))</f>
        <v/>
      </c>
      <c r="D674" s="64" t="s">
        <v>37</v>
      </c>
      <c r="E674" s="64" t="str">
        <f>IF(INDEX('Disrupt-DIH'!$B$8:$B$22,MATCH($B674,'Disrupt-DIH'!$A$8:$A$22,0))="","",IF(INDEX('Disrupt-DIH'!D$8:D$22,MATCH($B674,'Disrupt-DIH'!$A$8:$A$22,0))="N/A","No","Yes"))</f>
        <v/>
      </c>
      <c r="F674" s="64" t="str">
        <f>IF(INDEX('Disrupt-DIH'!$B$8:$B$22,MATCH($B674,'Disrupt-DIH'!$A$8:$A$22,0))="","",IF(INDEX('Disrupt-DIH'!E$8:E$22,MATCH($B674,'Disrupt-DIH'!$A$8:$A$22,0))="N/A","No","Yes"))</f>
        <v/>
      </c>
      <c r="G674" s="64" t="str">
        <f>IF(INDEX('Disrupt-DIH'!$B$8:$B$22,MATCH($B674,'Disrupt-DIH'!$A$8:$A$22,0))="","",IF(INDEX('Disrupt-DIH'!F$8:F$22,MATCH($B674,'Disrupt-DIH'!$A$8:$A$22,0))="N/A","No","Yes"))</f>
        <v/>
      </c>
      <c r="H674" s="64" t="str">
        <f t="shared" si="30"/>
        <v/>
      </c>
      <c r="I674" s="50">
        <v>7</v>
      </c>
      <c r="J674" s="52" t="str">
        <f>IF(INDEX('Detail-SR'!$B$8:$B$27,MATCH(I674,'Detail-SR'!$A$8:$A$27,0))="","",IF(INDEX('Detail-SR'!$E$8:$E$27,MATCH(I674,'Detail-SR'!$A$8:$A$27,0))=H674,INDEX('Detail-SR'!$B$8:$B$27,MATCH(I674,'Detail-SR'!$A$8:$A$27,0)),""))</f>
        <v/>
      </c>
      <c r="K674" s="33"/>
      <c r="L674" s="50">
        <f t="shared" si="31"/>
        <v>0</v>
      </c>
      <c r="M674" s="50" t="str">
        <f t="shared" si="32"/>
        <v>D12a</v>
      </c>
    </row>
    <row r="675" spans="1:13" x14ac:dyDescent="0.25">
      <c r="A675" s="50">
        <v>668</v>
      </c>
      <c r="B675" s="50" t="s">
        <v>235</v>
      </c>
      <c r="C675" s="52" t="str">
        <f>IF(H675="","",IF(INDEX('Disrupt-DIH'!$B$8:$B$22,MATCH(B675,'Disrupt-DIH'!$A$8:$A$22,0))="","",INDEX('Disrupt-DIH'!$B$8:$B$22,MATCH(B675,'Disrupt-DIH'!$A$8:$A$22,0))))</f>
        <v/>
      </c>
      <c r="D675" s="64" t="s">
        <v>37</v>
      </c>
      <c r="E675" s="64" t="str">
        <f>IF(INDEX('Disrupt-DIH'!$B$8:$B$22,MATCH($B675,'Disrupt-DIH'!$A$8:$A$22,0))="","",IF(INDEX('Disrupt-DIH'!D$8:D$22,MATCH($B675,'Disrupt-DIH'!$A$8:$A$22,0))="N/A","No","Yes"))</f>
        <v/>
      </c>
      <c r="F675" s="64" t="str">
        <f>IF(INDEX('Disrupt-DIH'!$B$8:$B$22,MATCH($B675,'Disrupt-DIH'!$A$8:$A$22,0))="","",IF(INDEX('Disrupt-DIH'!E$8:E$22,MATCH($B675,'Disrupt-DIH'!$A$8:$A$22,0))="N/A","No","Yes"))</f>
        <v/>
      </c>
      <c r="G675" s="64" t="str">
        <f>IF(INDEX('Disrupt-DIH'!$B$8:$B$22,MATCH($B675,'Disrupt-DIH'!$A$8:$A$22,0))="","",IF(INDEX('Disrupt-DIH'!F$8:F$22,MATCH($B675,'Disrupt-DIH'!$A$8:$A$22,0))="N/A","No","Yes"))</f>
        <v/>
      </c>
      <c r="H675" s="64" t="str">
        <f t="shared" si="30"/>
        <v/>
      </c>
      <c r="I675" s="50">
        <v>8</v>
      </c>
      <c r="J675" s="52" t="str">
        <f>IF(INDEX('Detail-SR'!$B$8:$B$27,MATCH(I675,'Detail-SR'!$A$8:$A$27,0))="","",IF(INDEX('Detail-SR'!$E$8:$E$27,MATCH(I675,'Detail-SR'!$A$8:$A$27,0))=H675,INDEX('Detail-SR'!$B$8:$B$27,MATCH(I675,'Detail-SR'!$A$8:$A$27,0)),""))</f>
        <v/>
      </c>
      <c r="K675" s="33"/>
      <c r="L675" s="50">
        <f t="shared" si="31"/>
        <v>0</v>
      </c>
      <c r="M675" s="50" t="str">
        <f t="shared" si="32"/>
        <v>D12a</v>
      </c>
    </row>
    <row r="676" spans="1:13" x14ac:dyDescent="0.25">
      <c r="A676" s="50">
        <v>669</v>
      </c>
      <c r="B676" s="50" t="s">
        <v>235</v>
      </c>
      <c r="C676" s="52" t="str">
        <f>IF(H676="","",IF(INDEX('Disrupt-DIH'!$B$8:$B$22,MATCH(B676,'Disrupt-DIH'!$A$8:$A$22,0))="","",INDEX('Disrupt-DIH'!$B$8:$B$22,MATCH(B676,'Disrupt-DIH'!$A$8:$A$22,0))))</f>
        <v/>
      </c>
      <c r="D676" s="64" t="s">
        <v>37</v>
      </c>
      <c r="E676" s="64" t="str">
        <f>IF(INDEX('Disrupt-DIH'!$B$8:$B$22,MATCH($B676,'Disrupt-DIH'!$A$8:$A$22,0))="","",IF(INDEX('Disrupt-DIH'!D$8:D$22,MATCH($B676,'Disrupt-DIH'!$A$8:$A$22,0))="N/A","No","Yes"))</f>
        <v/>
      </c>
      <c r="F676" s="64" t="str">
        <f>IF(INDEX('Disrupt-DIH'!$B$8:$B$22,MATCH($B676,'Disrupt-DIH'!$A$8:$A$22,0))="","",IF(INDEX('Disrupt-DIH'!E$8:E$22,MATCH($B676,'Disrupt-DIH'!$A$8:$A$22,0))="N/A","No","Yes"))</f>
        <v/>
      </c>
      <c r="G676" s="64" t="str">
        <f>IF(INDEX('Disrupt-DIH'!$B$8:$B$22,MATCH($B676,'Disrupt-DIH'!$A$8:$A$22,0))="","",IF(INDEX('Disrupt-DIH'!F$8:F$22,MATCH($B676,'Disrupt-DIH'!$A$8:$A$22,0))="N/A","No","Yes"))</f>
        <v/>
      </c>
      <c r="H676" s="64" t="str">
        <f t="shared" si="30"/>
        <v/>
      </c>
      <c r="I676" s="50">
        <v>9</v>
      </c>
      <c r="J676" s="52" t="str">
        <f>IF(INDEX('Detail-SR'!$B$8:$B$27,MATCH(I676,'Detail-SR'!$A$8:$A$27,0))="","",IF(INDEX('Detail-SR'!$E$8:$E$27,MATCH(I676,'Detail-SR'!$A$8:$A$27,0))=H676,INDEX('Detail-SR'!$B$8:$B$27,MATCH(I676,'Detail-SR'!$A$8:$A$27,0)),""))</f>
        <v/>
      </c>
      <c r="K676" s="33"/>
      <c r="L676" s="50">
        <f t="shared" si="31"/>
        <v>0</v>
      </c>
      <c r="M676" s="50" t="str">
        <f t="shared" si="32"/>
        <v>D12a</v>
      </c>
    </row>
    <row r="677" spans="1:13" x14ac:dyDescent="0.25">
      <c r="A677" s="50">
        <v>670</v>
      </c>
      <c r="B677" s="50" t="s">
        <v>235</v>
      </c>
      <c r="C677" s="52" t="str">
        <f>IF(H677="","",IF(INDEX('Disrupt-DIH'!$B$8:$B$22,MATCH(B677,'Disrupt-DIH'!$A$8:$A$22,0))="","",INDEX('Disrupt-DIH'!$B$8:$B$22,MATCH(B677,'Disrupt-DIH'!$A$8:$A$22,0))))</f>
        <v/>
      </c>
      <c r="D677" s="64" t="s">
        <v>37</v>
      </c>
      <c r="E677" s="64" t="str">
        <f>IF(INDEX('Disrupt-DIH'!$B$8:$B$22,MATCH($B677,'Disrupt-DIH'!$A$8:$A$22,0))="","",IF(INDEX('Disrupt-DIH'!D$8:D$22,MATCH($B677,'Disrupt-DIH'!$A$8:$A$22,0))="N/A","No","Yes"))</f>
        <v/>
      </c>
      <c r="F677" s="64" t="str">
        <f>IF(INDEX('Disrupt-DIH'!$B$8:$B$22,MATCH($B677,'Disrupt-DIH'!$A$8:$A$22,0))="","",IF(INDEX('Disrupt-DIH'!E$8:E$22,MATCH($B677,'Disrupt-DIH'!$A$8:$A$22,0))="N/A","No","Yes"))</f>
        <v/>
      </c>
      <c r="G677" s="64" t="str">
        <f>IF(INDEX('Disrupt-DIH'!$B$8:$B$22,MATCH($B677,'Disrupt-DIH'!$A$8:$A$22,0))="","",IF(INDEX('Disrupt-DIH'!F$8:F$22,MATCH($B677,'Disrupt-DIH'!$A$8:$A$22,0))="N/A","No","Yes"))</f>
        <v/>
      </c>
      <c r="H677" s="64" t="str">
        <f t="shared" si="30"/>
        <v/>
      </c>
      <c r="I677" s="50">
        <v>10</v>
      </c>
      <c r="J677" s="52" t="str">
        <f>IF(INDEX('Detail-SR'!$B$8:$B$27,MATCH(I677,'Detail-SR'!$A$8:$A$27,0))="","",IF(INDEX('Detail-SR'!$E$8:$E$27,MATCH(I677,'Detail-SR'!$A$8:$A$27,0))=H677,INDEX('Detail-SR'!$B$8:$B$27,MATCH(I677,'Detail-SR'!$A$8:$A$27,0)),""))</f>
        <v/>
      </c>
      <c r="K677" s="33"/>
      <c r="L677" s="50">
        <f t="shared" si="31"/>
        <v>0</v>
      </c>
      <c r="M677" s="50" t="str">
        <f t="shared" si="32"/>
        <v>D12a</v>
      </c>
    </row>
    <row r="678" spans="1:13" x14ac:dyDescent="0.25">
      <c r="A678" s="50">
        <v>671</v>
      </c>
      <c r="B678" s="50" t="s">
        <v>235</v>
      </c>
      <c r="C678" s="52" t="str">
        <f>IF(H678="","",IF(INDEX('Disrupt-DIH'!$B$8:$B$22,MATCH(B678,'Disrupt-DIH'!$A$8:$A$22,0))="","",INDEX('Disrupt-DIH'!$B$8:$B$22,MATCH(B678,'Disrupt-DIH'!$A$8:$A$22,0))))</f>
        <v/>
      </c>
      <c r="D678" s="64" t="s">
        <v>37</v>
      </c>
      <c r="E678" s="64" t="str">
        <f>IF(INDEX('Disrupt-DIH'!$B$8:$B$22,MATCH($B678,'Disrupt-DIH'!$A$8:$A$22,0))="","",IF(INDEX('Disrupt-DIH'!D$8:D$22,MATCH($B678,'Disrupt-DIH'!$A$8:$A$22,0))="N/A","No","Yes"))</f>
        <v/>
      </c>
      <c r="F678" s="64" t="str">
        <f>IF(INDEX('Disrupt-DIH'!$B$8:$B$22,MATCH($B678,'Disrupt-DIH'!$A$8:$A$22,0))="","",IF(INDEX('Disrupt-DIH'!E$8:E$22,MATCH($B678,'Disrupt-DIH'!$A$8:$A$22,0))="N/A","No","Yes"))</f>
        <v/>
      </c>
      <c r="G678" s="64" t="str">
        <f>IF(INDEX('Disrupt-DIH'!$B$8:$B$22,MATCH($B678,'Disrupt-DIH'!$A$8:$A$22,0))="","",IF(INDEX('Disrupt-DIH'!F$8:F$22,MATCH($B678,'Disrupt-DIH'!$A$8:$A$22,0))="N/A","No","Yes"))</f>
        <v/>
      </c>
      <c r="H678" s="64" t="str">
        <f t="shared" si="30"/>
        <v/>
      </c>
      <c r="I678" s="50">
        <v>11</v>
      </c>
      <c r="J678" s="52" t="str">
        <f>IF(INDEX('Detail-SR'!$B$8:$B$27,MATCH(I678,'Detail-SR'!$A$8:$A$27,0))="","",IF(INDEX('Detail-SR'!$E$8:$E$27,MATCH(I678,'Detail-SR'!$A$8:$A$27,0))=H678,INDEX('Detail-SR'!$B$8:$B$27,MATCH(I678,'Detail-SR'!$A$8:$A$27,0)),""))</f>
        <v/>
      </c>
      <c r="K678" s="33"/>
      <c r="L678" s="50">
        <f t="shared" si="31"/>
        <v>0</v>
      </c>
      <c r="M678" s="50" t="str">
        <f t="shared" si="32"/>
        <v>D12a</v>
      </c>
    </row>
    <row r="679" spans="1:13" x14ac:dyDescent="0.25">
      <c r="A679" s="50">
        <v>672</v>
      </c>
      <c r="B679" s="50" t="s">
        <v>235</v>
      </c>
      <c r="C679" s="52" t="str">
        <f>IF(H679="","",IF(INDEX('Disrupt-DIH'!$B$8:$B$22,MATCH(B679,'Disrupt-DIH'!$A$8:$A$22,0))="","",INDEX('Disrupt-DIH'!$B$8:$B$22,MATCH(B679,'Disrupt-DIH'!$A$8:$A$22,0))))</f>
        <v/>
      </c>
      <c r="D679" s="64" t="s">
        <v>37</v>
      </c>
      <c r="E679" s="64" t="str">
        <f>IF(INDEX('Disrupt-DIH'!$B$8:$B$22,MATCH($B679,'Disrupt-DIH'!$A$8:$A$22,0))="","",IF(INDEX('Disrupt-DIH'!D$8:D$22,MATCH($B679,'Disrupt-DIH'!$A$8:$A$22,0))="N/A","No","Yes"))</f>
        <v/>
      </c>
      <c r="F679" s="64" t="str">
        <f>IF(INDEX('Disrupt-DIH'!$B$8:$B$22,MATCH($B679,'Disrupt-DIH'!$A$8:$A$22,0))="","",IF(INDEX('Disrupt-DIH'!E$8:E$22,MATCH($B679,'Disrupt-DIH'!$A$8:$A$22,0))="N/A","No","Yes"))</f>
        <v/>
      </c>
      <c r="G679" s="64" t="str">
        <f>IF(INDEX('Disrupt-DIH'!$B$8:$B$22,MATCH($B679,'Disrupt-DIH'!$A$8:$A$22,0))="","",IF(INDEX('Disrupt-DIH'!F$8:F$22,MATCH($B679,'Disrupt-DIH'!$A$8:$A$22,0))="N/A","No","Yes"))</f>
        <v/>
      </c>
      <c r="H679" s="64" t="str">
        <f t="shared" si="30"/>
        <v/>
      </c>
      <c r="I679" s="50">
        <v>12</v>
      </c>
      <c r="J679" s="52" t="str">
        <f>IF(INDEX('Detail-SR'!$B$8:$B$27,MATCH(I679,'Detail-SR'!$A$8:$A$27,0))="","",IF(INDEX('Detail-SR'!$E$8:$E$27,MATCH(I679,'Detail-SR'!$A$8:$A$27,0))=H679,INDEX('Detail-SR'!$B$8:$B$27,MATCH(I679,'Detail-SR'!$A$8:$A$27,0)),""))</f>
        <v/>
      </c>
      <c r="K679" s="33"/>
      <c r="L679" s="50">
        <f t="shared" si="31"/>
        <v>0</v>
      </c>
      <c r="M679" s="50" t="str">
        <f t="shared" si="32"/>
        <v>D12a</v>
      </c>
    </row>
    <row r="680" spans="1:13" x14ac:dyDescent="0.25">
      <c r="A680" s="50">
        <v>673</v>
      </c>
      <c r="B680" s="50" t="s">
        <v>235</v>
      </c>
      <c r="C680" s="52" t="str">
        <f>IF(H680="","",IF(INDEX('Disrupt-DIH'!$B$8:$B$22,MATCH(B680,'Disrupt-DIH'!$A$8:$A$22,0))="","",INDEX('Disrupt-DIH'!$B$8:$B$22,MATCH(B680,'Disrupt-DIH'!$A$8:$A$22,0))))</f>
        <v/>
      </c>
      <c r="D680" s="64" t="s">
        <v>37</v>
      </c>
      <c r="E680" s="64" t="str">
        <f>IF(INDEX('Disrupt-DIH'!$B$8:$B$22,MATCH($B680,'Disrupt-DIH'!$A$8:$A$22,0))="","",IF(INDEX('Disrupt-DIH'!D$8:D$22,MATCH($B680,'Disrupt-DIH'!$A$8:$A$22,0))="N/A","No","Yes"))</f>
        <v/>
      </c>
      <c r="F680" s="64" t="str">
        <f>IF(INDEX('Disrupt-DIH'!$B$8:$B$22,MATCH($B680,'Disrupt-DIH'!$A$8:$A$22,0))="","",IF(INDEX('Disrupt-DIH'!E$8:E$22,MATCH($B680,'Disrupt-DIH'!$A$8:$A$22,0))="N/A","No","Yes"))</f>
        <v/>
      </c>
      <c r="G680" s="64" t="str">
        <f>IF(INDEX('Disrupt-DIH'!$B$8:$B$22,MATCH($B680,'Disrupt-DIH'!$A$8:$A$22,0))="","",IF(INDEX('Disrupt-DIH'!F$8:F$22,MATCH($B680,'Disrupt-DIH'!$A$8:$A$22,0))="N/A","No","Yes"))</f>
        <v/>
      </c>
      <c r="H680" s="64" t="str">
        <f t="shared" si="30"/>
        <v/>
      </c>
      <c r="I680" s="50">
        <v>13</v>
      </c>
      <c r="J680" s="52" t="str">
        <f>IF(INDEX('Detail-SR'!$B$8:$B$27,MATCH(I680,'Detail-SR'!$A$8:$A$27,0))="","",IF(INDEX('Detail-SR'!$E$8:$E$27,MATCH(I680,'Detail-SR'!$A$8:$A$27,0))=H680,INDEX('Detail-SR'!$B$8:$B$27,MATCH(I680,'Detail-SR'!$A$8:$A$27,0)),""))</f>
        <v/>
      </c>
      <c r="K680" s="33"/>
      <c r="L680" s="50">
        <f t="shared" si="31"/>
        <v>0</v>
      </c>
      <c r="M680" s="50" t="str">
        <f t="shared" si="32"/>
        <v>D12a</v>
      </c>
    </row>
    <row r="681" spans="1:13" x14ac:dyDescent="0.25">
      <c r="A681" s="50">
        <v>674</v>
      </c>
      <c r="B681" s="50" t="s">
        <v>235</v>
      </c>
      <c r="C681" s="52" t="str">
        <f>IF(H681="","",IF(INDEX('Disrupt-DIH'!$B$8:$B$22,MATCH(B681,'Disrupt-DIH'!$A$8:$A$22,0))="","",INDEX('Disrupt-DIH'!$B$8:$B$22,MATCH(B681,'Disrupt-DIH'!$A$8:$A$22,0))))</f>
        <v/>
      </c>
      <c r="D681" s="64" t="s">
        <v>37</v>
      </c>
      <c r="E681" s="64" t="str">
        <f>IF(INDEX('Disrupt-DIH'!$B$8:$B$22,MATCH($B681,'Disrupt-DIH'!$A$8:$A$22,0))="","",IF(INDEX('Disrupt-DIH'!D$8:D$22,MATCH($B681,'Disrupt-DIH'!$A$8:$A$22,0))="N/A","No","Yes"))</f>
        <v/>
      </c>
      <c r="F681" s="64" t="str">
        <f>IF(INDEX('Disrupt-DIH'!$B$8:$B$22,MATCH($B681,'Disrupt-DIH'!$A$8:$A$22,0))="","",IF(INDEX('Disrupt-DIH'!E$8:E$22,MATCH($B681,'Disrupt-DIH'!$A$8:$A$22,0))="N/A","No","Yes"))</f>
        <v/>
      </c>
      <c r="G681" s="64" t="str">
        <f>IF(INDEX('Disrupt-DIH'!$B$8:$B$22,MATCH($B681,'Disrupt-DIH'!$A$8:$A$22,0))="","",IF(INDEX('Disrupt-DIH'!F$8:F$22,MATCH($B681,'Disrupt-DIH'!$A$8:$A$22,0))="N/A","No","Yes"))</f>
        <v/>
      </c>
      <c r="H681" s="64" t="str">
        <f t="shared" si="30"/>
        <v/>
      </c>
      <c r="I681" s="50">
        <v>14</v>
      </c>
      <c r="J681" s="52" t="str">
        <f>IF(INDEX('Detail-SR'!$B$8:$B$27,MATCH(I681,'Detail-SR'!$A$8:$A$27,0))="","",IF(INDEX('Detail-SR'!$E$8:$E$27,MATCH(I681,'Detail-SR'!$A$8:$A$27,0))=H681,INDEX('Detail-SR'!$B$8:$B$27,MATCH(I681,'Detail-SR'!$A$8:$A$27,0)),""))</f>
        <v/>
      </c>
      <c r="K681" s="33"/>
      <c r="L681" s="50">
        <f t="shared" si="31"/>
        <v>0</v>
      </c>
      <c r="M681" s="50" t="str">
        <f t="shared" si="32"/>
        <v>D12a</v>
      </c>
    </row>
    <row r="682" spans="1:13" x14ac:dyDescent="0.25">
      <c r="A682" s="50">
        <v>675</v>
      </c>
      <c r="B682" s="50" t="s">
        <v>235</v>
      </c>
      <c r="C682" s="52" t="str">
        <f>IF(H682="","",IF(INDEX('Disrupt-DIH'!$B$8:$B$22,MATCH(B682,'Disrupt-DIH'!$A$8:$A$22,0))="","",INDEX('Disrupt-DIH'!$B$8:$B$22,MATCH(B682,'Disrupt-DIH'!$A$8:$A$22,0))))</f>
        <v/>
      </c>
      <c r="D682" s="64" t="s">
        <v>37</v>
      </c>
      <c r="E682" s="64" t="str">
        <f>IF(INDEX('Disrupt-DIH'!$B$8:$B$22,MATCH($B682,'Disrupt-DIH'!$A$8:$A$22,0))="","",IF(INDEX('Disrupt-DIH'!D$8:D$22,MATCH($B682,'Disrupt-DIH'!$A$8:$A$22,0))="N/A","No","Yes"))</f>
        <v/>
      </c>
      <c r="F682" s="64" t="str">
        <f>IF(INDEX('Disrupt-DIH'!$B$8:$B$22,MATCH($B682,'Disrupt-DIH'!$A$8:$A$22,0))="","",IF(INDEX('Disrupt-DIH'!E$8:E$22,MATCH($B682,'Disrupt-DIH'!$A$8:$A$22,0))="N/A","No","Yes"))</f>
        <v/>
      </c>
      <c r="G682" s="64" t="str">
        <f>IF(INDEX('Disrupt-DIH'!$B$8:$B$22,MATCH($B682,'Disrupt-DIH'!$A$8:$A$22,0))="","",IF(INDEX('Disrupt-DIH'!F$8:F$22,MATCH($B682,'Disrupt-DIH'!$A$8:$A$22,0))="N/A","No","Yes"))</f>
        <v/>
      </c>
      <c r="H682" s="64" t="str">
        <f t="shared" si="30"/>
        <v/>
      </c>
      <c r="I682" s="50">
        <v>15</v>
      </c>
      <c r="J682" s="52" t="str">
        <f>IF(INDEX('Detail-SR'!$B$8:$B$27,MATCH(I682,'Detail-SR'!$A$8:$A$27,0))="","",IF(INDEX('Detail-SR'!$E$8:$E$27,MATCH(I682,'Detail-SR'!$A$8:$A$27,0))=H682,INDEX('Detail-SR'!$B$8:$B$27,MATCH(I682,'Detail-SR'!$A$8:$A$27,0)),""))</f>
        <v/>
      </c>
      <c r="K682" s="33"/>
      <c r="L682" s="50">
        <f t="shared" si="31"/>
        <v>0</v>
      </c>
      <c r="M682" s="50" t="str">
        <f t="shared" si="32"/>
        <v>D12a</v>
      </c>
    </row>
    <row r="683" spans="1:13" x14ac:dyDescent="0.25">
      <c r="A683" s="50">
        <v>676</v>
      </c>
      <c r="B683" s="50" t="s">
        <v>235</v>
      </c>
      <c r="C683" s="52" t="str">
        <f>IF(H683="","",IF(INDEX('Disrupt-DIH'!$B$8:$B$22,MATCH(B683,'Disrupt-DIH'!$A$8:$A$22,0))="","",INDEX('Disrupt-DIH'!$B$8:$B$22,MATCH(B683,'Disrupt-DIH'!$A$8:$A$22,0))))</f>
        <v/>
      </c>
      <c r="D683" s="64" t="s">
        <v>37</v>
      </c>
      <c r="E683" s="64" t="str">
        <f>IF(INDEX('Disrupt-DIH'!$B$8:$B$22,MATCH($B683,'Disrupt-DIH'!$A$8:$A$22,0))="","",IF(INDEX('Disrupt-DIH'!D$8:D$22,MATCH($B683,'Disrupt-DIH'!$A$8:$A$22,0))="N/A","No","Yes"))</f>
        <v/>
      </c>
      <c r="F683" s="64" t="str">
        <f>IF(INDEX('Disrupt-DIH'!$B$8:$B$22,MATCH($B683,'Disrupt-DIH'!$A$8:$A$22,0))="","",IF(INDEX('Disrupt-DIH'!E$8:E$22,MATCH($B683,'Disrupt-DIH'!$A$8:$A$22,0))="N/A","No","Yes"))</f>
        <v/>
      </c>
      <c r="G683" s="64" t="str">
        <f>IF(INDEX('Disrupt-DIH'!$B$8:$B$22,MATCH($B683,'Disrupt-DIH'!$A$8:$A$22,0))="","",IF(INDEX('Disrupt-DIH'!F$8:F$22,MATCH($B683,'Disrupt-DIH'!$A$8:$A$22,0))="N/A","No","Yes"))</f>
        <v/>
      </c>
      <c r="H683" s="64" t="str">
        <f t="shared" si="30"/>
        <v/>
      </c>
      <c r="I683" s="50">
        <v>16</v>
      </c>
      <c r="J683" s="52" t="str">
        <f>IF(INDEX('Detail-SR'!$B$8:$B$27,MATCH(I683,'Detail-SR'!$A$8:$A$27,0))="","",IF(INDEX('Detail-SR'!$E$8:$E$27,MATCH(I683,'Detail-SR'!$A$8:$A$27,0))=H683,INDEX('Detail-SR'!$B$8:$B$27,MATCH(I683,'Detail-SR'!$A$8:$A$27,0)),""))</f>
        <v/>
      </c>
      <c r="K683" s="33"/>
      <c r="L683" s="50">
        <f t="shared" si="31"/>
        <v>0</v>
      </c>
      <c r="M683" s="50" t="str">
        <f t="shared" si="32"/>
        <v>D12a</v>
      </c>
    </row>
    <row r="684" spans="1:13" x14ac:dyDescent="0.25">
      <c r="A684" s="50">
        <v>677</v>
      </c>
      <c r="B684" s="50" t="s">
        <v>235</v>
      </c>
      <c r="C684" s="52" t="str">
        <f>IF(H684="","",IF(INDEX('Disrupt-DIH'!$B$8:$B$22,MATCH(B684,'Disrupt-DIH'!$A$8:$A$22,0))="","",INDEX('Disrupt-DIH'!$B$8:$B$22,MATCH(B684,'Disrupt-DIH'!$A$8:$A$22,0))))</f>
        <v/>
      </c>
      <c r="D684" s="64" t="s">
        <v>37</v>
      </c>
      <c r="E684" s="64" t="str">
        <f>IF(INDEX('Disrupt-DIH'!$B$8:$B$22,MATCH($B684,'Disrupt-DIH'!$A$8:$A$22,0))="","",IF(INDEX('Disrupt-DIH'!D$8:D$22,MATCH($B684,'Disrupt-DIH'!$A$8:$A$22,0))="N/A","No","Yes"))</f>
        <v/>
      </c>
      <c r="F684" s="64" t="str">
        <f>IF(INDEX('Disrupt-DIH'!$B$8:$B$22,MATCH($B684,'Disrupt-DIH'!$A$8:$A$22,0))="","",IF(INDEX('Disrupt-DIH'!E$8:E$22,MATCH($B684,'Disrupt-DIH'!$A$8:$A$22,0))="N/A","No","Yes"))</f>
        <v/>
      </c>
      <c r="G684" s="64" t="str">
        <f>IF(INDEX('Disrupt-DIH'!$B$8:$B$22,MATCH($B684,'Disrupt-DIH'!$A$8:$A$22,0))="","",IF(INDEX('Disrupt-DIH'!F$8:F$22,MATCH($B684,'Disrupt-DIH'!$A$8:$A$22,0))="N/A","No","Yes"))</f>
        <v/>
      </c>
      <c r="H684" s="64" t="str">
        <f t="shared" si="30"/>
        <v/>
      </c>
      <c r="I684" s="50">
        <v>17</v>
      </c>
      <c r="J684" s="52" t="str">
        <f>IF(INDEX('Detail-SR'!$B$8:$B$27,MATCH(I684,'Detail-SR'!$A$8:$A$27,0))="","",IF(INDEX('Detail-SR'!$E$8:$E$27,MATCH(I684,'Detail-SR'!$A$8:$A$27,0))=H684,INDEX('Detail-SR'!$B$8:$B$27,MATCH(I684,'Detail-SR'!$A$8:$A$27,0)),""))</f>
        <v/>
      </c>
      <c r="K684" s="33"/>
      <c r="L684" s="50">
        <f t="shared" si="31"/>
        <v>0</v>
      </c>
      <c r="M684" s="50" t="str">
        <f t="shared" si="32"/>
        <v>D12a</v>
      </c>
    </row>
    <row r="685" spans="1:13" x14ac:dyDescent="0.25">
      <c r="A685" s="50">
        <v>678</v>
      </c>
      <c r="B685" s="50" t="s">
        <v>235</v>
      </c>
      <c r="C685" s="52" t="str">
        <f>IF(H685="","",IF(INDEX('Disrupt-DIH'!$B$8:$B$22,MATCH(B685,'Disrupt-DIH'!$A$8:$A$22,0))="","",INDEX('Disrupt-DIH'!$B$8:$B$22,MATCH(B685,'Disrupt-DIH'!$A$8:$A$22,0))))</f>
        <v/>
      </c>
      <c r="D685" s="64" t="s">
        <v>37</v>
      </c>
      <c r="E685" s="64" t="str">
        <f>IF(INDEX('Disrupt-DIH'!$B$8:$B$22,MATCH($B685,'Disrupt-DIH'!$A$8:$A$22,0))="","",IF(INDEX('Disrupt-DIH'!D$8:D$22,MATCH($B685,'Disrupt-DIH'!$A$8:$A$22,0))="N/A","No","Yes"))</f>
        <v/>
      </c>
      <c r="F685" s="64" t="str">
        <f>IF(INDEX('Disrupt-DIH'!$B$8:$B$22,MATCH($B685,'Disrupt-DIH'!$A$8:$A$22,0))="","",IF(INDEX('Disrupt-DIH'!E$8:E$22,MATCH($B685,'Disrupt-DIH'!$A$8:$A$22,0))="N/A","No","Yes"))</f>
        <v/>
      </c>
      <c r="G685" s="64" t="str">
        <f>IF(INDEX('Disrupt-DIH'!$B$8:$B$22,MATCH($B685,'Disrupt-DIH'!$A$8:$A$22,0))="","",IF(INDEX('Disrupt-DIH'!F$8:F$22,MATCH($B685,'Disrupt-DIH'!$A$8:$A$22,0))="N/A","No","Yes"))</f>
        <v/>
      </c>
      <c r="H685" s="64" t="str">
        <f t="shared" si="30"/>
        <v/>
      </c>
      <c r="I685" s="50">
        <v>18</v>
      </c>
      <c r="J685" s="52" t="str">
        <f>IF(INDEX('Detail-SR'!$B$8:$B$27,MATCH(I685,'Detail-SR'!$A$8:$A$27,0))="","",IF(INDEX('Detail-SR'!$E$8:$E$27,MATCH(I685,'Detail-SR'!$A$8:$A$27,0))=H685,INDEX('Detail-SR'!$B$8:$B$27,MATCH(I685,'Detail-SR'!$A$8:$A$27,0)),""))</f>
        <v/>
      </c>
      <c r="K685" s="33"/>
      <c r="L685" s="50">
        <f t="shared" si="31"/>
        <v>0</v>
      </c>
      <c r="M685" s="50" t="str">
        <f t="shared" si="32"/>
        <v>D12a</v>
      </c>
    </row>
    <row r="686" spans="1:13" x14ac:dyDescent="0.25">
      <c r="A686" s="50">
        <v>679</v>
      </c>
      <c r="B686" s="50" t="s">
        <v>235</v>
      </c>
      <c r="C686" s="52" t="str">
        <f>IF(H686="","",IF(INDEX('Disrupt-DIH'!$B$8:$B$22,MATCH(B686,'Disrupt-DIH'!$A$8:$A$22,0))="","",INDEX('Disrupt-DIH'!$B$8:$B$22,MATCH(B686,'Disrupt-DIH'!$A$8:$A$22,0))))</f>
        <v/>
      </c>
      <c r="D686" s="64" t="s">
        <v>37</v>
      </c>
      <c r="E686" s="64" t="str">
        <f>IF(INDEX('Disrupt-DIH'!$B$8:$B$22,MATCH($B686,'Disrupt-DIH'!$A$8:$A$22,0))="","",IF(INDEX('Disrupt-DIH'!D$8:D$22,MATCH($B686,'Disrupt-DIH'!$A$8:$A$22,0))="N/A","No","Yes"))</f>
        <v/>
      </c>
      <c r="F686" s="64" t="str">
        <f>IF(INDEX('Disrupt-DIH'!$B$8:$B$22,MATCH($B686,'Disrupt-DIH'!$A$8:$A$22,0))="","",IF(INDEX('Disrupt-DIH'!E$8:E$22,MATCH($B686,'Disrupt-DIH'!$A$8:$A$22,0))="N/A","No","Yes"))</f>
        <v/>
      </c>
      <c r="G686" s="64" t="str">
        <f>IF(INDEX('Disrupt-DIH'!$B$8:$B$22,MATCH($B686,'Disrupt-DIH'!$A$8:$A$22,0))="","",IF(INDEX('Disrupt-DIH'!F$8:F$22,MATCH($B686,'Disrupt-DIH'!$A$8:$A$22,0))="N/A","No","Yes"))</f>
        <v/>
      </c>
      <c r="H686" s="64" t="str">
        <f t="shared" si="30"/>
        <v/>
      </c>
      <c r="I686" s="50">
        <v>19</v>
      </c>
      <c r="J686" s="52" t="str">
        <f>IF(INDEX('Detail-SR'!$B$8:$B$27,MATCH(I686,'Detail-SR'!$A$8:$A$27,0))="","",IF(INDEX('Detail-SR'!$E$8:$E$27,MATCH(I686,'Detail-SR'!$A$8:$A$27,0))=H686,INDEX('Detail-SR'!$B$8:$B$27,MATCH(I686,'Detail-SR'!$A$8:$A$27,0)),""))</f>
        <v/>
      </c>
      <c r="K686" s="33"/>
      <c r="L686" s="50">
        <f t="shared" si="31"/>
        <v>0</v>
      </c>
      <c r="M686" s="50" t="str">
        <f t="shared" si="32"/>
        <v>D12a</v>
      </c>
    </row>
    <row r="687" spans="1:13" x14ac:dyDescent="0.25">
      <c r="A687" s="50">
        <v>680</v>
      </c>
      <c r="B687" s="50" t="s">
        <v>235</v>
      </c>
      <c r="C687" s="52" t="str">
        <f>IF(H687="","",IF(INDEX('Disrupt-DIH'!$B$8:$B$22,MATCH(B687,'Disrupt-DIH'!$A$8:$A$22,0))="","",INDEX('Disrupt-DIH'!$B$8:$B$22,MATCH(B687,'Disrupt-DIH'!$A$8:$A$22,0))))</f>
        <v/>
      </c>
      <c r="D687" s="64" t="s">
        <v>37</v>
      </c>
      <c r="E687" s="64" t="str">
        <f>IF(INDEX('Disrupt-DIH'!$B$8:$B$22,MATCH($B687,'Disrupt-DIH'!$A$8:$A$22,0))="","",IF(INDEX('Disrupt-DIH'!D$8:D$22,MATCH($B687,'Disrupt-DIH'!$A$8:$A$22,0))="N/A","No","Yes"))</f>
        <v/>
      </c>
      <c r="F687" s="64" t="str">
        <f>IF(INDEX('Disrupt-DIH'!$B$8:$B$22,MATCH($B687,'Disrupt-DIH'!$A$8:$A$22,0))="","",IF(INDEX('Disrupt-DIH'!E$8:E$22,MATCH($B687,'Disrupt-DIH'!$A$8:$A$22,0))="N/A","No","Yes"))</f>
        <v/>
      </c>
      <c r="G687" s="64" t="str">
        <f>IF(INDEX('Disrupt-DIH'!$B$8:$B$22,MATCH($B687,'Disrupt-DIH'!$A$8:$A$22,0))="","",IF(INDEX('Disrupt-DIH'!F$8:F$22,MATCH($B687,'Disrupt-DIH'!$A$8:$A$22,0))="N/A","No","Yes"))</f>
        <v/>
      </c>
      <c r="H687" s="64" t="str">
        <f t="shared" si="30"/>
        <v/>
      </c>
      <c r="I687" s="50">
        <v>20</v>
      </c>
      <c r="J687" s="52" t="str">
        <f>IF(INDEX('Detail-SR'!$B$8:$B$27,MATCH(I687,'Detail-SR'!$A$8:$A$27,0))="","",IF(INDEX('Detail-SR'!$E$8:$E$27,MATCH(I687,'Detail-SR'!$A$8:$A$27,0))=H687,INDEX('Detail-SR'!$B$8:$B$27,MATCH(I687,'Detail-SR'!$A$8:$A$27,0)),""))</f>
        <v/>
      </c>
      <c r="K687" s="33"/>
      <c r="L687" s="50">
        <f t="shared" si="31"/>
        <v>0</v>
      </c>
      <c r="M687" s="50" t="str">
        <f t="shared" si="32"/>
        <v>D12a</v>
      </c>
    </row>
    <row r="688" spans="1:13" x14ac:dyDescent="0.25">
      <c r="A688" s="50">
        <v>681</v>
      </c>
      <c r="B688" s="50" t="s">
        <v>235</v>
      </c>
      <c r="C688" s="52" t="str">
        <f>IF(H688="","",IF(INDEX('Disrupt-DIH'!$B$8:$B$22,MATCH(B688,'Disrupt-DIH'!$A$8:$A$22,0))="","",INDEX('Disrupt-DIH'!$B$8:$B$22,MATCH(B688,'Disrupt-DIH'!$A$8:$A$22,0))))</f>
        <v/>
      </c>
      <c r="D688" s="64" t="s">
        <v>49</v>
      </c>
      <c r="E688" s="64" t="str">
        <f>IF(INDEX('Disrupt-DIH'!$B$8:$B$22,MATCH($B688,'Disrupt-DIH'!$A$8:$A$22,0))="","",IF(INDEX('Disrupt-DIH'!D$8:D$22,MATCH($B688,'Disrupt-DIH'!$A$8:$A$22,0))="N/A","No","Yes"))</f>
        <v/>
      </c>
      <c r="F688" s="64" t="str">
        <f>IF(INDEX('Disrupt-DIH'!$B$8:$B$22,MATCH($B688,'Disrupt-DIH'!$A$8:$A$22,0))="","",IF(INDEX('Disrupt-DIH'!E$8:E$22,MATCH($B688,'Disrupt-DIH'!$A$8:$A$22,0))="N/A","No","Yes"))</f>
        <v/>
      </c>
      <c r="G688" s="64" t="str">
        <f>IF(INDEX('Disrupt-DIH'!$B$8:$B$22,MATCH($B688,'Disrupt-DIH'!$A$8:$A$22,0))="","",IF(INDEX('Disrupt-DIH'!F$8:F$22,MATCH($B688,'Disrupt-DIH'!$A$8:$A$22,0))="N/A","No","Yes"))</f>
        <v/>
      </c>
      <c r="H688" s="64" t="str">
        <f t="shared" si="30"/>
        <v/>
      </c>
      <c r="I688" s="50">
        <v>1</v>
      </c>
      <c r="J688" s="52" t="str">
        <f>IF(INDEX('Detail-SR'!$B$8:$B$27,MATCH(I688,'Detail-SR'!$A$8:$A$27,0))="","",IF(INDEX('Detail-SR'!$E$8:$E$27,MATCH(I688,'Detail-SR'!$A$8:$A$27,0))=H688,INDEX('Detail-SR'!$B$8:$B$27,MATCH(I688,'Detail-SR'!$A$8:$A$27,0)),""))</f>
        <v/>
      </c>
      <c r="K688" s="33"/>
      <c r="L688" s="50">
        <f t="shared" si="31"/>
        <v>0</v>
      </c>
      <c r="M688" s="50" t="str">
        <f t="shared" si="32"/>
        <v>D12b</v>
      </c>
    </row>
    <row r="689" spans="1:13" x14ac:dyDescent="0.25">
      <c r="A689" s="50">
        <v>682</v>
      </c>
      <c r="B689" s="50" t="s">
        <v>235</v>
      </c>
      <c r="C689" s="52" t="str">
        <f>IF(H689="","",IF(INDEX('Disrupt-DIH'!$B$8:$B$22,MATCH(B689,'Disrupt-DIH'!$A$8:$A$22,0))="","",INDEX('Disrupt-DIH'!$B$8:$B$22,MATCH(B689,'Disrupt-DIH'!$A$8:$A$22,0))))</f>
        <v/>
      </c>
      <c r="D689" s="64" t="s">
        <v>49</v>
      </c>
      <c r="E689" s="64" t="str">
        <f>IF(INDEX('Disrupt-DIH'!$B$8:$B$22,MATCH($B689,'Disrupt-DIH'!$A$8:$A$22,0))="","",IF(INDEX('Disrupt-DIH'!D$8:D$22,MATCH($B689,'Disrupt-DIH'!$A$8:$A$22,0))="N/A","No","Yes"))</f>
        <v/>
      </c>
      <c r="F689" s="64" t="str">
        <f>IF(INDEX('Disrupt-DIH'!$B$8:$B$22,MATCH($B689,'Disrupt-DIH'!$A$8:$A$22,0))="","",IF(INDEX('Disrupt-DIH'!E$8:E$22,MATCH($B689,'Disrupt-DIH'!$A$8:$A$22,0))="N/A","No","Yes"))</f>
        <v/>
      </c>
      <c r="G689" s="64" t="str">
        <f>IF(INDEX('Disrupt-DIH'!$B$8:$B$22,MATCH($B689,'Disrupt-DIH'!$A$8:$A$22,0))="","",IF(INDEX('Disrupt-DIH'!F$8:F$22,MATCH($B689,'Disrupt-DIH'!$A$8:$A$22,0))="N/A","No","Yes"))</f>
        <v/>
      </c>
      <c r="H689" s="64" t="str">
        <f t="shared" si="30"/>
        <v/>
      </c>
      <c r="I689" s="50">
        <v>2</v>
      </c>
      <c r="J689" s="52" t="str">
        <f>IF(INDEX('Detail-SR'!$B$8:$B$27,MATCH(I689,'Detail-SR'!$A$8:$A$27,0))="","",IF(INDEX('Detail-SR'!$E$8:$E$27,MATCH(I689,'Detail-SR'!$A$8:$A$27,0))=H689,INDEX('Detail-SR'!$B$8:$B$27,MATCH(I689,'Detail-SR'!$A$8:$A$27,0)),""))</f>
        <v/>
      </c>
      <c r="K689" s="33"/>
      <c r="L689" s="50">
        <f t="shared" si="31"/>
        <v>0</v>
      </c>
      <c r="M689" s="50" t="str">
        <f t="shared" si="32"/>
        <v>D12b</v>
      </c>
    </row>
    <row r="690" spans="1:13" x14ac:dyDescent="0.25">
      <c r="A690" s="50">
        <v>683</v>
      </c>
      <c r="B690" s="50" t="s">
        <v>235</v>
      </c>
      <c r="C690" s="52" t="str">
        <f>IF(H690="","",IF(INDEX('Disrupt-DIH'!$B$8:$B$22,MATCH(B690,'Disrupt-DIH'!$A$8:$A$22,0))="","",INDEX('Disrupt-DIH'!$B$8:$B$22,MATCH(B690,'Disrupt-DIH'!$A$8:$A$22,0))))</f>
        <v/>
      </c>
      <c r="D690" s="64" t="s">
        <v>49</v>
      </c>
      <c r="E690" s="64" t="str">
        <f>IF(INDEX('Disrupt-DIH'!$B$8:$B$22,MATCH($B690,'Disrupt-DIH'!$A$8:$A$22,0))="","",IF(INDEX('Disrupt-DIH'!D$8:D$22,MATCH($B690,'Disrupt-DIH'!$A$8:$A$22,0))="N/A","No","Yes"))</f>
        <v/>
      </c>
      <c r="F690" s="64" t="str">
        <f>IF(INDEX('Disrupt-DIH'!$B$8:$B$22,MATCH($B690,'Disrupt-DIH'!$A$8:$A$22,0))="","",IF(INDEX('Disrupt-DIH'!E$8:E$22,MATCH($B690,'Disrupt-DIH'!$A$8:$A$22,0))="N/A","No","Yes"))</f>
        <v/>
      </c>
      <c r="G690" s="64" t="str">
        <f>IF(INDEX('Disrupt-DIH'!$B$8:$B$22,MATCH($B690,'Disrupt-DIH'!$A$8:$A$22,0))="","",IF(INDEX('Disrupt-DIH'!F$8:F$22,MATCH($B690,'Disrupt-DIH'!$A$8:$A$22,0))="N/A","No","Yes"))</f>
        <v/>
      </c>
      <c r="H690" s="64" t="str">
        <f t="shared" si="30"/>
        <v/>
      </c>
      <c r="I690" s="50">
        <v>3</v>
      </c>
      <c r="J690" s="52" t="str">
        <f>IF(INDEX('Detail-SR'!$B$8:$B$27,MATCH(I690,'Detail-SR'!$A$8:$A$27,0))="","",IF(INDEX('Detail-SR'!$E$8:$E$27,MATCH(I690,'Detail-SR'!$A$8:$A$27,0))=H690,INDEX('Detail-SR'!$B$8:$B$27,MATCH(I690,'Detail-SR'!$A$8:$A$27,0)),""))</f>
        <v/>
      </c>
      <c r="K690" s="33"/>
      <c r="L690" s="50">
        <f t="shared" si="31"/>
        <v>0</v>
      </c>
      <c r="M690" s="50" t="str">
        <f t="shared" si="32"/>
        <v>D12b</v>
      </c>
    </row>
    <row r="691" spans="1:13" x14ac:dyDescent="0.25">
      <c r="A691" s="50">
        <v>684</v>
      </c>
      <c r="B691" s="50" t="s">
        <v>235</v>
      </c>
      <c r="C691" s="52" t="str">
        <f>IF(H691="","",IF(INDEX('Disrupt-DIH'!$B$8:$B$22,MATCH(B691,'Disrupt-DIH'!$A$8:$A$22,0))="","",INDEX('Disrupt-DIH'!$B$8:$B$22,MATCH(B691,'Disrupt-DIH'!$A$8:$A$22,0))))</f>
        <v/>
      </c>
      <c r="D691" s="64" t="s">
        <v>49</v>
      </c>
      <c r="E691" s="64" t="str">
        <f>IF(INDEX('Disrupt-DIH'!$B$8:$B$22,MATCH($B691,'Disrupt-DIH'!$A$8:$A$22,0))="","",IF(INDEX('Disrupt-DIH'!D$8:D$22,MATCH($B691,'Disrupt-DIH'!$A$8:$A$22,0))="N/A","No","Yes"))</f>
        <v/>
      </c>
      <c r="F691" s="64" t="str">
        <f>IF(INDEX('Disrupt-DIH'!$B$8:$B$22,MATCH($B691,'Disrupt-DIH'!$A$8:$A$22,0))="","",IF(INDEX('Disrupt-DIH'!E$8:E$22,MATCH($B691,'Disrupt-DIH'!$A$8:$A$22,0))="N/A","No","Yes"))</f>
        <v/>
      </c>
      <c r="G691" s="64" t="str">
        <f>IF(INDEX('Disrupt-DIH'!$B$8:$B$22,MATCH($B691,'Disrupt-DIH'!$A$8:$A$22,0))="","",IF(INDEX('Disrupt-DIH'!F$8:F$22,MATCH($B691,'Disrupt-DIH'!$A$8:$A$22,0))="N/A","No","Yes"))</f>
        <v/>
      </c>
      <c r="H691" s="64" t="str">
        <f t="shared" si="30"/>
        <v/>
      </c>
      <c r="I691" s="50">
        <v>4</v>
      </c>
      <c r="J691" s="52" t="str">
        <f>IF(INDEX('Detail-SR'!$B$8:$B$27,MATCH(I691,'Detail-SR'!$A$8:$A$27,0))="","",IF(INDEX('Detail-SR'!$E$8:$E$27,MATCH(I691,'Detail-SR'!$A$8:$A$27,0))=H691,INDEX('Detail-SR'!$B$8:$B$27,MATCH(I691,'Detail-SR'!$A$8:$A$27,0)),""))</f>
        <v/>
      </c>
      <c r="K691" s="33"/>
      <c r="L691" s="50">
        <f t="shared" si="31"/>
        <v>0</v>
      </c>
      <c r="M691" s="50" t="str">
        <f t="shared" si="32"/>
        <v>D12b</v>
      </c>
    </row>
    <row r="692" spans="1:13" x14ac:dyDescent="0.25">
      <c r="A692" s="50">
        <v>685</v>
      </c>
      <c r="B692" s="50" t="s">
        <v>235</v>
      </c>
      <c r="C692" s="52" t="str">
        <f>IF(H692="","",IF(INDEX('Disrupt-DIH'!$B$8:$B$22,MATCH(B692,'Disrupt-DIH'!$A$8:$A$22,0))="","",INDEX('Disrupt-DIH'!$B$8:$B$22,MATCH(B692,'Disrupt-DIH'!$A$8:$A$22,0))))</f>
        <v/>
      </c>
      <c r="D692" s="64" t="s">
        <v>49</v>
      </c>
      <c r="E692" s="64" t="str">
        <f>IF(INDEX('Disrupt-DIH'!$B$8:$B$22,MATCH($B692,'Disrupt-DIH'!$A$8:$A$22,0))="","",IF(INDEX('Disrupt-DIH'!D$8:D$22,MATCH($B692,'Disrupt-DIH'!$A$8:$A$22,0))="N/A","No","Yes"))</f>
        <v/>
      </c>
      <c r="F692" s="64" t="str">
        <f>IF(INDEX('Disrupt-DIH'!$B$8:$B$22,MATCH($B692,'Disrupt-DIH'!$A$8:$A$22,0))="","",IF(INDEX('Disrupt-DIH'!E$8:E$22,MATCH($B692,'Disrupt-DIH'!$A$8:$A$22,0))="N/A","No","Yes"))</f>
        <v/>
      </c>
      <c r="G692" s="64" t="str">
        <f>IF(INDEX('Disrupt-DIH'!$B$8:$B$22,MATCH($B692,'Disrupt-DIH'!$A$8:$A$22,0))="","",IF(INDEX('Disrupt-DIH'!F$8:F$22,MATCH($B692,'Disrupt-DIH'!$A$8:$A$22,0))="N/A","No","Yes"))</f>
        <v/>
      </c>
      <c r="H692" s="64" t="str">
        <f t="shared" si="30"/>
        <v/>
      </c>
      <c r="I692" s="50">
        <v>5</v>
      </c>
      <c r="J692" s="52" t="str">
        <f>IF(INDEX('Detail-SR'!$B$8:$B$27,MATCH(I692,'Detail-SR'!$A$8:$A$27,0))="","",IF(INDEX('Detail-SR'!$E$8:$E$27,MATCH(I692,'Detail-SR'!$A$8:$A$27,0))=H692,INDEX('Detail-SR'!$B$8:$B$27,MATCH(I692,'Detail-SR'!$A$8:$A$27,0)),""))</f>
        <v/>
      </c>
      <c r="K692" s="33"/>
      <c r="L692" s="50">
        <f t="shared" si="31"/>
        <v>0</v>
      </c>
      <c r="M692" s="50" t="str">
        <f t="shared" si="32"/>
        <v>D12b</v>
      </c>
    </row>
    <row r="693" spans="1:13" x14ac:dyDescent="0.25">
      <c r="A693" s="50">
        <v>686</v>
      </c>
      <c r="B693" s="50" t="s">
        <v>235</v>
      </c>
      <c r="C693" s="52" t="str">
        <f>IF(H693="","",IF(INDEX('Disrupt-DIH'!$B$8:$B$22,MATCH(B693,'Disrupt-DIH'!$A$8:$A$22,0))="","",INDEX('Disrupt-DIH'!$B$8:$B$22,MATCH(B693,'Disrupt-DIH'!$A$8:$A$22,0))))</f>
        <v/>
      </c>
      <c r="D693" s="64" t="s">
        <v>49</v>
      </c>
      <c r="E693" s="64" t="str">
        <f>IF(INDEX('Disrupt-DIH'!$B$8:$B$22,MATCH($B693,'Disrupt-DIH'!$A$8:$A$22,0))="","",IF(INDEX('Disrupt-DIH'!D$8:D$22,MATCH($B693,'Disrupt-DIH'!$A$8:$A$22,0))="N/A","No","Yes"))</f>
        <v/>
      </c>
      <c r="F693" s="64" t="str">
        <f>IF(INDEX('Disrupt-DIH'!$B$8:$B$22,MATCH($B693,'Disrupt-DIH'!$A$8:$A$22,0))="","",IF(INDEX('Disrupt-DIH'!E$8:E$22,MATCH($B693,'Disrupt-DIH'!$A$8:$A$22,0))="N/A","No","Yes"))</f>
        <v/>
      </c>
      <c r="G693" s="64" t="str">
        <f>IF(INDEX('Disrupt-DIH'!$B$8:$B$22,MATCH($B693,'Disrupt-DIH'!$A$8:$A$22,0))="","",IF(INDEX('Disrupt-DIH'!F$8:F$22,MATCH($B693,'Disrupt-DIH'!$A$8:$A$22,0))="N/A","No","Yes"))</f>
        <v/>
      </c>
      <c r="H693" s="64" t="str">
        <f t="shared" si="30"/>
        <v/>
      </c>
      <c r="I693" s="50">
        <v>6</v>
      </c>
      <c r="J693" s="52" t="str">
        <f>IF(INDEX('Detail-SR'!$B$8:$B$27,MATCH(I693,'Detail-SR'!$A$8:$A$27,0))="","",IF(INDEX('Detail-SR'!$E$8:$E$27,MATCH(I693,'Detail-SR'!$A$8:$A$27,0))=H693,INDEX('Detail-SR'!$B$8:$B$27,MATCH(I693,'Detail-SR'!$A$8:$A$27,0)),""))</f>
        <v/>
      </c>
      <c r="K693" s="33"/>
      <c r="L693" s="50">
        <f t="shared" si="31"/>
        <v>0</v>
      </c>
      <c r="M693" s="50" t="str">
        <f t="shared" si="32"/>
        <v>D12b</v>
      </c>
    </row>
    <row r="694" spans="1:13" x14ac:dyDescent="0.25">
      <c r="A694" s="50">
        <v>687</v>
      </c>
      <c r="B694" s="50" t="s">
        <v>235</v>
      </c>
      <c r="C694" s="52" t="str">
        <f>IF(H694="","",IF(INDEX('Disrupt-DIH'!$B$8:$B$22,MATCH(B694,'Disrupt-DIH'!$A$8:$A$22,0))="","",INDEX('Disrupt-DIH'!$B$8:$B$22,MATCH(B694,'Disrupt-DIH'!$A$8:$A$22,0))))</f>
        <v/>
      </c>
      <c r="D694" s="64" t="s">
        <v>49</v>
      </c>
      <c r="E694" s="64" t="str">
        <f>IF(INDEX('Disrupt-DIH'!$B$8:$B$22,MATCH($B694,'Disrupt-DIH'!$A$8:$A$22,0))="","",IF(INDEX('Disrupt-DIH'!D$8:D$22,MATCH($B694,'Disrupt-DIH'!$A$8:$A$22,0))="N/A","No","Yes"))</f>
        <v/>
      </c>
      <c r="F694" s="64" t="str">
        <f>IF(INDEX('Disrupt-DIH'!$B$8:$B$22,MATCH($B694,'Disrupt-DIH'!$A$8:$A$22,0))="","",IF(INDEX('Disrupt-DIH'!E$8:E$22,MATCH($B694,'Disrupt-DIH'!$A$8:$A$22,0))="N/A","No","Yes"))</f>
        <v/>
      </c>
      <c r="G694" s="64" t="str">
        <f>IF(INDEX('Disrupt-DIH'!$B$8:$B$22,MATCH($B694,'Disrupt-DIH'!$A$8:$A$22,0))="","",IF(INDEX('Disrupt-DIH'!F$8:F$22,MATCH($B694,'Disrupt-DIH'!$A$8:$A$22,0))="N/A","No","Yes"))</f>
        <v/>
      </c>
      <c r="H694" s="64" t="str">
        <f t="shared" si="30"/>
        <v/>
      </c>
      <c r="I694" s="50">
        <v>7</v>
      </c>
      <c r="J694" s="52" t="str">
        <f>IF(INDEX('Detail-SR'!$B$8:$B$27,MATCH(I694,'Detail-SR'!$A$8:$A$27,0))="","",IF(INDEX('Detail-SR'!$E$8:$E$27,MATCH(I694,'Detail-SR'!$A$8:$A$27,0))=H694,INDEX('Detail-SR'!$B$8:$B$27,MATCH(I694,'Detail-SR'!$A$8:$A$27,0)),""))</f>
        <v/>
      </c>
      <c r="K694" s="33"/>
      <c r="L694" s="50">
        <f t="shared" si="31"/>
        <v>0</v>
      </c>
      <c r="M694" s="50" t="str">
        <f t="shared" si="32"/>
        <v>D12b</v>
      </c>
    </row>
    <row r="695" spans="1:13" x14ac:dyDescent="0.25">
      <c r="A695" s="50">
        <v>688</v>
      </c>
      <c r="B695" s="50" t="s">
        <v>235</v>
      </c>
      <c r="C695" s="52" t="str">
        <f>IF(H695="","",IF(INDEX('Disrupt-DIH'!$B$8:$B$22,MATCH(B695,'Disrupt-DIH'!$A$8:$A$22,0))="","",INDEX('Disrupt-DIH'!$B$8:$B$22,MATCH(B695,'Disrupt-DIH'!$A$8:$A$22,0))))</f>
        <v/>
      </c>
      <c r="D695" s="64" t="s">
        <v>49</v>
      </c>
      <c r="E695" s="64" t="str">
        <f>IF(INDEX('Disrupt-DIH'!$B$8:$B$22,MATCH($B695,'Disrupt-DIH'!$A$8:$A$22,0))="","",IF(INDEX('Disrupt-DIH'!D$8:D$22,MATCH($B695,'Disrupt-DIH'!$A$8:$A$22,0))="N/A","No","Yes"))</f>
        <v/>
      </c>
      <c r="F695" s="64" t="str">
        <f>IF(INDEX('Disrupt-DIH'!$B$8:$B$22,MATCH($B695,'Disrupt-DIH'!$A$8:$A$22,0))="","",IF(INDEX('Disrupt-DIH'!E$8:E$22,MATCH($B695,'Disrupt-DIH'!$A$8:$A$22,0))="N/A","No","Yes"))</f>
        <v/>
      </c>
      <c r="G695" s="64" t="str">
        <f>IF(INDEX('Disrupt-DIH'!$B$8:$B$22,MATCH($B695,'Disrupt-DIH'!$A$8:$A$22,0))="","",IF(INDEX('Disrupt-DIH'!F$8:F$22,MATCH($B695,'Disrupt-DIH'!$A$8:$A$22,0))="N/A","No","Yes"))</f>
        <v/>
      </c>
      <c r="H695" s="64" t="str">
        <f t="shared" si="30"/>
        <v/>
      </c>
      <c r="I695" s="50">
        <v>8</v>
      </c>
      <c r="J695" s="52" t="str">
        <f>IF(INDEX('Detail-SR'!$B$8:$B$27,MATCH(I695,'Detail-SR'!$A$8:$A$27,0))="","",IF(INDEX('Detail-SR'!$E$8:$E$27,MATCH(I695,'Detail-SR'!$A$8:$A$27,0))=H695,INDEX('Detail-SR'!$B$8:$B$27,MATCH(I695,'Detail-SR'!$A$8:$A$27,0)),""))</f>
        <v/>
      </c>
      <c r="K695" s="33"/>
      <c r="L695" s="50">
        <f t="shared" si="31"/>
        <v>0</v>
      </c>
      <c r="M695" s="50" t="str">
        <f t="shared" si="32"/>
        <v>D12b</v>
      </c>
    </row>
    <row r="696" spans="1:13" x14ac:dyDescent="0.25">
      <c r="A696" s="50">
        <v>689</v>
      </c>
      <c r="B696" s="50" t="s">
        <v>235</v>
      </c>
      <c r="C696" s="52" t="str">
        <f>IF(H696="","",IF(INDEX('Disrupt-DIH'!$B$8:$B$22,MATCH(B696,'Disrupt-DIH'!$A$8:$A$22,0))="","",INDEX('Disrupt-DIH'!$B$8:$B$22,MATCH(B696,'Disrupt-DIH'!$A$8:$A$22,0))))</f>
        <v/>
      </c>
      <c r="D696" s="64" t="s">
        <v>49</v>
      </c>
      <c r="E696" s="64" t="str">
        <f>IF(INDEX('Disrupt-DIH'!$B$8:$B$22,MATCH($B696,'Disrupt-DIH'!$A$8:$A$22,0))="","",IF(INDEX('Disrupt-DIH'!D$8:D$22,MATCH($B696,'Disrupt-DIH'!$A$8:$A$22,0))="N/A","No","Yes"))</f>
        <v/>
      </c>
      <c r="F696" s="64" t="str">
        <f>IF(INDEX('Disrupt-DIH'!$B$8:$B$22,MATCH($B696,'Disrupt-DIH'!$A$8:$A$22,0))="","",IF(INDEX('Disrupt-DIH'!E$8:E$22,MATCH($B696,'Disrupt-DIH'!$A$8:$A$22,0))="N/A","No","Yes"))</f>
        <v/>
      </c>
      <c r="G696" s="64" t="str">
        <f>IF(INDEX('Disrupt-DIH'!$B$8:$B$22,MATCH($B696,'Disrupt-DIH'!$A$8:$A$22,0))="","",IF(INDEX('Disrupt-DIH'!F$8:F$22,MATCH($B696,'Disrupt-DIH'!$A$8:$A$22,0))="N/A","No","Yes"))</f>
        <v/>
      </c>
      <c r="H696" s="64" t="str">
        <f t="shared" si="30"/>
        <v/>
      </c>
      <c r="I696" s="50">
        <v>9</v>
      </c>
      <c r="J696" s="52" t="str">
        <f>IF(INDEX('Detail-SR'!$B$8:$B$27,MATCH(I696,'Detail-SR'!$A$8:$A$27,0))="","",IF(INDEX('Detail-SR'!$E$8:$E$27,MATCH(I696,'Detail-SR'!$A$8:$A$27,0))=H696,INDEX('Detail-SR'!$B$8:$B$27,MATCH(I696,'Detail-SR'!$A$8:$A$27,0)),""))</f>
        <v/>
      </c>
      <c r="K696" s="33"/>
      <c r="L696" s="50">
        <f t="shared" si="31"/>
        <v>0</v>
      </c>
      <c r="M696" s="50" t="str">
        <f t="shared" si="32"/>
        <v>D12b</v>
      </c>
    </row>
    <row r="697" spans="1:13" x14ac:dyDescent="0.25">
      <c r="A697" s="50">
        <v>690</v>
      </c>
      <c r="B697" s="50" t="s">
        <v>235</v>
      </c>
      <c r="C697" s="52" t="str">
        <f>IF(H697="","",IF(INDEX('Disrupt-DIH'!$B$8:$B$22,MATCH(B697,'Disrupt-DIH'!$A$8:$A$22,0))="","",INDEX('Disrupt-DIH'!$B$8:$B$22,MATCH(B697,'Disrupt-DIH'!$A$8:$A$22,0))))</f>
        <v/>
      </c>
      <c r="D697" s="64" t="s">
        <v>49</v>
      </c>
      <c r="E697" s="64" t="str">
        <f>IF(INDEX('Disrupt-DIH'!$B$8:$B$22,MATCH($B697,'Disrupt-DIH'!$A$8:$A$22,0))="","",IF(INDEX('Disrupt-DIH'!D$8:D$22,MATCH($B697,'Disrupt-DIH'!$A$8:$A$22,0))="N/A","No","Yes"))</f>
        <v/>
      </c>
      <c r="F697" s="64" t="str">
        <f>IF(INDEX('Disrupt-DIH'!$B$8:$B$22,MATCH($B697,'Disrupt-DIH'!$A$8:$A$22,0))="","",IF(INDEX('Disrupt-DIH'!E$8:E$22,MATCH($B697,'Disrupt-DIH'!$A$8:$A$22,0))="N/A","No","Yes"))</f>
        <v/>
      </c>
      <c r="G697" s="64" t="str">
        <f>IF(INDEX('Disrupt-DIH'!$B$8:$B$22,MATCH($B697,'Disrupt-DIH'!$A$8:$A$22,0))="","",IF(INDEX('Disrupt-DIH'!F$8:F$22,MATCH($B697,'Disrupt-DIH'!$A$8:$A$22,0))="N/A","No","Yes"))</f>
        <v/>
      </c>
      <c r="H697" s="64" t="str">
        <f t="shared" si="30"/>
        <v/>
      </c>
      <c r="I697" s="50">
        <v>10</v>
      </c>
      <c r="J697" s="52" t="str">
        <f>IF(INDEX('Detail-SR'!$B$8:$B$27,MATCH(I697,'Detail-SR'!$A$8:$A$27,0))="","",IF(INDEX('Detail-SR'!$E$8:$E$27,MATCH(I697,'Detail-SR'!$A$8:$A$27,0))=H697,INDEX('Detail-SR'!$B$8:$B$27,MATCH(I697,'Detail-SR'!$A$8:$A$27,0)),""))</f>
        <v/>
      </c>
      <c r="K697" s="33"/>
      <c r="L697" s="50">
        <f t="shared" si="31"/>
        <v>0</v>
      </c>
      <c r="M697" s="50" t="str">
        <f t="shared" si="32"/>
        <v>D12b</v>
      </c>
    </row>
    <row r="698" spans="1:13" x14ac:dyDescent="0.25">
      <c r="A698" s="50">
        <v>691</v>
      </c>
      <c r="B698" s="50" t="s">
        <v>235</v>
      </c>
      <c r="C698" s="52" t="str">
        <f>IF(H698="","",IF(INDEX('Disrupt-DIH'!$B$8:$B$22,MATCH(B698,'Disrupt-DIH'!$A$8:$A$22,0))="","",INDEX('Disrupt-DIH'!$B$8:$B$22,MATCH(B698,'Disrupt-DIH'!$A$8:$A$22,0))))</f>
        <v/>
      </c>
      <c r="D698" s="64" t="s">
        <v>49</v>
      </c>
      <c r="E698" s="64" t="str">
        <f>IF(INDEX('Disrupt-DIH'!$B$8:$B$22,MATCH($B698,'Disrupt-DIH'!$A$8:$A$22,0))="","",IF(INDEX('Disrupt-DIH'!D$8:D$22,MATCH($B698,'Disrupt-DIH'!$A$8:$A$22,0))="N/A","No","Yes"))</f>
        <v/>
      </c>
      <c r="F698" s="64" t="str">
        <f>IF(INDEX('Disrupt-DIH'!$B$8:$B$22,MATCH($B698,'Disrupt-DIH'!$A$8:$A$22,0))="","",IF(INDEX('Disrupt-DIH'!E$8:E$22,MATCH($B698,'Disrupt-DIH'!$A$8:$A$22,0))="N/A","No","Yes"))</f>
        <v/>
      </c>
      <c r="G698" s="64" t="str">
        <f>IF(INDEX('Disrupt-DIH'!$B$8:$B$22,MATCH($B698,'Disrupt-DIH'!$A$8:$A$22,0))="","",IF(INDEX('Disrupt-DIH'!F$8:F$22,MATCH($B698,'Disrupt-DIH'!$A$8:$A$22,0))="N/A","No","Yes"))</f>
        <v/>
      </c>
      <c r="H698" s="64" t="str">
        <f t="shared" si="30"/>
        <v/>
      </c>
      <c r="I698" s="50">
        <v>11</v>
      </c>
      <c r="J698" s="52" t="str">
        <f>IF(INDEX('Detail-SR'!$B$8:$B$27,MATCH(I698,'Detail-SR'!$A$8:$A$27,0))="","",IF(INDEX('Detail-SR'!$E$8:$E$27,MATCH(I698,'Detail-SR'!$A$8:$A$27,0))=H698,INDEX('Detail-SR'!$B$8:$B$27,MATCH(I698,'Detail-SR'!$A$8:$A$27,0)),""))</f>
        <v/>
      </c>
      <c r="K698" s="33"/>
      <c r="L698" s="50">
        <f t="shared" si="31"/>
        <v>0</v>
      </c>
      <c r="M698" s="50" t="str">
        <f t="shared" si="32"/>
        <v>D12b</v>
      </c>
    </row>
    <row r="699" spans="1:13" x14ac:dyDescent="0.25">
      <c r="A699" s="50">
        <v>692</v>
      </c>
      <c r="B699" s="50" t="s">
        <v>235</v>
      </c>
      <c r="C699" s="52" t="str">
        <f>IF(H699="","",IF(INDEX('Disrupt-DIH'!$B$8:$B$22,MATCH(B699,'Disrupt-DIH'!$A$8:$A$22,0))="","",INDEX('Disrupt-DIH'!$B$8:$B$22,MATCH(B699,'Disrupt-DIH'!$A$8:$A$22,0))))</f>
        <v/>
      </c>
      <c r="D699" s="64" t="s">
        <v>49</v>
      </c>
      <c r="E699" s="64" t="str">
        <f>IF(INDEX('Disrupt-DIH'!$B$8:$B$22,MATCH($B699,'Disrupt-DIH'!$A$8:$A$22,0))="","",IF(INDEX('Disrupt-DIH'!D$8:D$22,MATCH($B699,'Disrupt-DIH'!$A$8:$A$22,0))="N/A","No","Yes"))</f>
        <v/>
      </c>
      <c r="F699" s="64" t="str">
        <f>IF(INDEX('Disrupt-DIH'!$B$8:$B$22,MATCH($B699,'Disrupt-DIH'!$A$8:$A$22,0))="","",IF(INDEX('Disrupt-DIH'!E$8:E$22,MATCH($B699,'Disrupt-DIH'!$A$8:$A$22,0))="N/A","No","Yes"))</f>
        <v/>
      </c>
      <c r="G699" s="64" t="str">
        <f>IF(INDEX('Disrupt-DIH'!$B$8:$B$22,MATCH($B699,'Disrupt-DIH'!$A$8:$A$22,0))="","",IF(INDEX('Disrupt-DIH'!F$8:F$22,MATCH($B699,'Disrupt-DIH'!$A$8:$A$22,0))="N/A","No","Yes"))</f>
        <v/>
      </c>
      <c r="H699" s="64" t="str">
        <f t="shared" si="30"/>
        <v/>
      </c>
      <c r="I699" s="50">
        <v>12</v>
      </c>
      <c r="J699" s="52" t="str">
        <f>IF(INDEX('Detail-SR'!$B$8:$B$27,MATCH(I699,'Detail-SR'!$A$8:$A$27,0))="","",IF(INDEX('Detail-SR'!$E$8:$E$27,MATCH(I699,'Detail-SR'!$A$8:$A$27,0))=H699,INDEX('Detail-SR'!$B$8:$B$27,MATCH(I699,'Detail-SR'!$A$8:$A$27,0)),""))</f>
        <v/>
      </c>
      <c r="K699" s="33"/>
      <c r="L699" s="50">
        <f t="shared" si="31"/>
        <v>0</v>
      </c>
      <c r="M699" s="50" t="str">
        <f t="shared" si="32"/>
        <v>D12b</v>
      </c>
    </row>
    <row r="700" spans="1:13" x14ac:dyDescent="0.25">
      <c r="A700" s="50">
        <v>693</v>
      </c>
      <c r="B700" s="50" t="s">
        <v>235</v>
      </c>
      <c r="C700" s="52" t="str">
        <f>IF(H700="","",IF(INDEX('Disrupt-DIH'!$B$8:$B$22,MATCH(B700,'Disrupt-DIH'!$A$8:$A$22,0))="","",INDEX('Disrupt-DIH'!$B$8:$B$22,MATCH(B700,'Disrupt-DIH'!$A$8:$A$22,0))))</f>
        <v/>
      </c>
      <c r="D700" s="64" t="s">
        <v>49</v>
      </c>
      <c r="E700" s="64" t="str">
        <f>IF(INDEX('Disrupt-DIH'!$B$8:$B$22,MATCH($B700,'Disrupt-DIH'!$A$8:$A$22,0))="","",IF(INDEX('Disrupt-DIH'!D$8:D$22,MATCH($B700,'Disrupt-DIH'!$A$8:$A$22,0))="N/A","No","Yes"))</f>
        <v/>
      </c>
      <c r="F700" s="64" t="str">
        <f>IF(INDEX('Disrupt-DIH'!$B$8:$B$22,MATCH($B700,'Disrupt-DIH'!$A$8:$A$22,0))="","",IF(INDEX('Disrupt-DIH'!E$8:E$22,MATCH($B700,'Disrupt-DIH'!$A$8:$A$22,0))="N/A","No","Yes"))</f>
        <v/>
      </c>
      <c r="G700" s="64" t="str">
        <f>IF(INDEX('Disrupt-DIH'!$B$8:$B$22,MATCH($B700,'Disrupt-DIH'!$A$8:$A$22,0))="","",IF(INDEX('Disrupt-DIH'!F$8:F$22,MATCH($B700,'Disrupt-DIH'!$A$8:$A$22,0))="N/A","No","Yes"))</f>
        <v/>
      </c>
      <c r="H700" s="64" t="str">
        <f t="shared" si="30"/>
        <v/>
      </c>
      <c r="I700" s="50">
        <v>13</v>
      </c>
      <c r="J700" s="52" t="str">
        <f>IF(INDEX('Detail-SR'!$B$8:$B$27,MATCH(I700,'Detail-SR'!$A$8:$A$27,0))="","",IF(INDEX('Detail-SR'!$E$8:$E$27,MATCH(I700,'Detail-SR'!$A$8:$A$27,0))=H700,INDEX('Detail-SR'!$B$8:$B$27,MATCH(I700,'Detail-SR'!$A$8:$A$27,0)),""))</f>
        <v/>
      </c>
      <c r="K700" s="33"/>
      <c r="L700" s="50">
        <f t="shared" si="31"/>
        <v>0</v>
      </c>
      <c r="M700" s="50" t="str">
        <f t="shared" si="32"/>
        <v>D12b</v>
      </c>
    </row>
    <row r="701" spans="1:13" x14ac:dyDescent="0.25">
      <c r="A701" s="50">
        <v>694</v>
      </c>
      <c r="B701" s="50" t="s">
        <v>235</v>
      </c>
      <c r="C701" s="52" t="str">
        <f>IF(H701="","",IF(INDEX('Disrupt-DIH'!$B$8:$B$22,MATCH(B701,'Disrupt-DIH'!$A$8:$A$22,0))="","",INDEX('Disrupt-DIH'!$B$8:$B$22,MATCH(B701,'Disrupt-DIH'!$A$8:$A$22,0))))</f>
        <v/>
      </c>
      <c r="D701" s="64" t="s">
        <v>49</v>
      </c>
      <c r="E701" s="64" t="str">
        <f>IF(INDEX('Disrupt-DIH'!$B$8:$B$22,MATCH($B701,'Disrupt-DIH'!$A$8:$A$22,0))="","",IF(INDEX('Disrupt-DIH'!D$8:D$22,MATCH($B701,'Disrupt-DIH'!$A$8:$A$22,0))="N/A","No","Yes"))</f>
        <v/>
      </c>
      <c r="F701" s="64" t="str">
        <f>IF(INDEX('Disrupt-DIH'!$B$8:$B$22,MATCH($B701,'Disrupt-DIH'!$A$8:$A$22,0))="","",IF(INDEX('Disrupt-DIH'!E$8:E$22,MATCH($B701,'Disrupt-DIH'!$A$8:$A$22,0))="N/A","No","Yes"))</f>
        <v/>
      </c>
      <c r="G701" s="64" t="str">
        <f>IF(INDEX('Disrupt-DIH'!$B$8:$B$22,MATCH($B701,'Disrupt-DIH'!$A$8:$A$22,0))="","",IF(INDEX('Disrupt-DIH'!F$8:F$22,MATCH($B701,'Disrupt-DIH'!$A$8:$A$22,0))="N/A","No","Yes"))</f>
        <v/>
      </c>
      <c r="H701" s="64" t="str">
        <f t="shared" si="30"/>
        <v/>
      </c>
      <c r="I701" s="50">
        <v>14</v>
      </c>
      <c r="J701" s="52" t="str">
        <f>IF(INDEX('Detail-SR'!$B$8:$B$27,MATCH(I701,'Detail-SR'!$A$8:$A$27,0))="","",IF(INDEX('Detail-SR'!$E$8:$E$27,MATCH(I701,'Detail-SR'!$A$8:$A$27,0))=H701,INDEX('Detail-SR'!$B$8:$B$27,MATCH(I701,'Detail-SR'!$A$8:$A$27,0)),""))</f>
        <v/>
      </c>
      <c r="K701" s="33"/>
      <c r="L701" s="50">
        <f t="shared" si="31"/>
        <v>0</v>
      </c>
      <c r="M701" s="50" t="str">
        <f t="shared" si="32"/>
        <v>D12b</v>
      </c>
    </row>
    <row r="702" spans="1:13" x14ac:dyDescent="0.25">
      <c r="A702" s="50">
        <v>695</v>
      </c>
      <c r="B702" s="50" t="s">
        <v>235</v>
      </c>
      <c r="C702" s="52" t="str">
        <f>IF(H702="","",IF(INDEX('Disrupt-DIH'!$B$8:$B$22,MATCH(B702,'Disrupt-DIH'!$A$8:$A$22,0))="","",INDEX('Disrupt-DIH'!$B$8:$B$22,MATCH(B702,'Disrupt-DIH'!$A$8:$A$22,0))))</f>
        <v/>
      </c>
      <c r="D702" s="64" t="s">
        <v>49</v>
      </c>
      <c r="E702" s="64" t="str">
        <f>IF(INDEX('Disrupt-DIH'!$B$8:$B$22,MATCH($B702,'Disrupt-DIH'!$A$8:$A$22,0))="","",IF(INDEX('Disrupt-DIH'!D$8:D$22,MATCH($B702,'Disrupt-DIH'!$A$8:$A$22,0))="N/A","No","Yes"))</f>
        <v/>
      </c>
      <c r="F702" s="64" t="str">
        <f>IF(INDEX('Disrupt-DIH'!$B$8:$B$22,MATCH($B702,'Disrupt-DIH'!$A$8:$A$22,0))="","",IF(INDEX('Disrupt-DIH'!E$8:E$22,MATCH($B702,'Disrupt-DIH'!$A$8:$A$22,0))="N/A","No","Yes"))</f>
        <v/>
      </c>
      <c r="G702" s="64" t="str">
        <f>IF(INDEX('Disrupt-DIH'!$B$8:$B$22,MATCH($B702,'Disrupt-DIH'!$A$8:$A$22,0))="","",IF(INDEX('Disrupt-DIH'!F$8:F$22,MATCH($B702,'Disrupt-DIH'!$A$8:$A$22,0))="N/A","No","Yes"))</f>
        <v/>
      </c>
      <c r="H702" s="64" t="str">
        <f t="shared" si="30"/>
        <v/>
      </c>
      <c r="I702" s="50">
        <v>15</v>
      </c>
      <c r="J702" s="52" t="str">
        <f>IF(INDEX('Detail-SR'!$B$8:$B$27,MATCH(I702,'Detail-SR'!$A$8:$A$27,0))="","",IF(INDEX('Detail-SR'!$E$8:$E$27,MATCH(I702,'Detail-SR'!$A$8:$A$27,0))=H702,INDEX('Detail-SR'!$B$8:$B$27,MATCH(I702,'Detail-SR'!$A$8:$A$27,0)),""))</f>
        <v/>
      </c>
      <c r="K702" s="33"/>
      <c r="L702" s="50">
        <f t="shared" si="31"/>
        <v>0</v>
      </c>
      <c r="M702" s="50" t="str">
        <f t="shared" si="32"/>
        <v>D12b</v>
      </c>
    </row>
    <row r="703" spans="1:13" x14ac:dyDescent="0.25">
      <c r="A703" s="50">
        <v>696</v>
      </c>
      <c r="B703" s="50" t="s">
        <v>235</v>
      </c>
      <c r="C703" s="52" t="str">
        <f>IF(H703="","",IF(INDEX('Disrupt-DIH'!$B$8:$B$22,MATCH(B703,'Disrupt-DIH'!$A$8:$A$22,0))="","",INDEX('Disrupt-DIH'!$B$8:$B$22,MATCH(B703,'Disrupt-DIH'!$A$8:$A$22,0))))</f>
        <v/>
      </c>
      <c r="D703" s="64" t="s">
        <v>49</v>
      </c>
      <c r="E703" s="64" t="str">
        <f>IF(INDEX('Disrupt-DIH'!$B$8:$B$22,MATCH($B703,'Disrupt-DIH'!$A$8:$A$22,0))="","",IF(INDEX('Disrupt-DIH'!D$8:D$22,MATCH($B703,'Disrupt-DIH'!$A$8:$A$22,0))="N/A","No","Yes"))</f>
        <v/>
      </c>
      <c r="F703" s="64" t="str">
        <f>IF(INDEX('Disrupt-DIH'!$B$8:$B$22,MATCH($B703,'Disrupt-DIH'!$A$8:$A$22,0))="","",IF(INDEX('Disrupt-DIH'!E$8:E$22,MATCH($B703,'Disrupt-DIH'!$A$8:$A$22,0))="N/A","No","Yes"))</f>
        <v/>
      </c>
      <c r="G703" s="64" t="str">
        <f>IF(INDEX('Disrupt-DIH'!$B$8:$B$22,MATCH($B703,'Disrupt-DIH'!$A$8:$A$22,0))="","",IF(INDEX('Disrupt-DIH'!F$8:F$22,MATCH($B703,'Disrupt-DIH'!$A$8:$A$22,0))="N/A","No","Yes"))</f>
        <v/>
      </c>
      <c r="H703" s="64" t="str">
        <f t="shared" si="30"/>
        <v/>
      </c>
      <c r="I703" s="50">
        <v>16</v>
      </c>
      <c r="J703" s="52" t="str">
        <f>IF(INDEX('Detail-SR'!$B$8:$B$27,MATCH(I703,'Detail-SR'!$A$8:$A$27,0))="","",IF(INDEX('Detail-SR'!$E$8:$E$27,MATCH(I703,'Detail-SR'!$A$8:$A$27,0))=H703,INDEX('Detail-SR'!$B$8:$B$27,MATCH(I703,'Detail-SR'!$A$8:$A$27,0)),""))</f>
        <v/>
      </c>
      <c r="K703" s="33"/>
      <c r="L703" s="50">
        <f t="shared" si="31"/>
        <v>0</v>
      </c>
      <c r="M703" s="50" t="str">
        <f t="shared" si="32"/>
        <v>D12b</v>
      </c>
    </row>
    <row r="704" spans="1:13" x14ac:dyDescent="0.25">
      <c r="A704" s="50">
        <v>697</v>
      </c>
      <c r="B704" s="50" t="s">
        <v>235</v>
      </c>
      <c r="C704" s="52" t="str">
        <f>IF(H704="","",IF(INDEX('Disrupt-DIH'!$B$8:$B$22,MATCH(B704,'Disrupt-DIH'!$A$8:$A$22,0))="","",INDEX('Disrupt-DIH'!$B$8:$B$22,MATCH(B704,'Disrupt-DIH'!$A$8:$A$22,0))))</f>
        <v/>
      </c>
      <c r="D704" s="64" t="s">
        <v>49</v>
      </c>
      <c r="E704" s="64" t="str">
        <f>IF(INDEX('Disrupt-DIH'!$B$8:$B$22,MATCH($B704,'Disrupt-DIH'!$A$8:$A$22,0))="","",IF(INDEX('Disrupt-DIH'!D$8:D$22,MATCH($B704,'Disrupt-DIH'!$A$8:$A$22,0))="N/A","No","Yes"))</f>
        <v/>
      </c>
      <c r="F704" s="64" t="str">
        <f>IF(INDEX('Disrupt-DIH'!$B$8:$B$22,MATCH($B704,'Disrupt-DIH'!$A$8:$A$22,0))="","",IF(INDEX('Disrupt-DIH'!E$8:E$22,MATCH($B704,'Disrupt-DIH'!$A$8:$A$22,0))="N/A","No","Yes"))</f>
        <v/>
      </c>
      <c r="G704" s="64" t="str">
        <f>IF(INDEX('Disrupt-DIH'!$B$8:$B$22,MATCH($B704,'Disrupt-DIH'!$A$8:$A$22,0))="","",IF(INDEX('Disrupt-DIH'!F$8:F$22,MATCH($B704,'Disrupt-DIH'!$A$8:$A$22,0))="N/A","No","Yes"))</f>
        <v/>
      </c>
      <c r="H704" s="64" t="str">
        <f t="shared" si="30"/>
        <v/>
      </c>
      <c r="I704" s="50">
        <v>17</v>
      </c>
      <c r="J704" s="52" t="str">
        <f>IF(INDEX('Detail-SR'!$B$8:$B$27,MATCH(I704,'Detail-SR'!$A$8:$A$27,0))="","",IF(INDEX('Detail-SR'!$E$8:$E$27,MATCH(I704,'Detail-SR'!$A$8:$A$27,0))=H704,INDEX('Detail-SR'!$B$8:$B$27,MATCH(I704,'Detail-SR'!$A$8:$A$27,0)),""))</f>
        <v/>
      </c>
      <c r="K704" s="33"/>
      <c r="L704" s="50">
        <f t="shared" si="31"/>
        <v>0</v>
      </c>
      <c r="M704" s="50" t="str">
        <f t="shared" si="32"/>
        <v>D12b</v>
      </c>
    </row>
    <row r="705" spans="1:13" x14ac:dyDescent="0.25">
      <c r="A705" s="50">
        <v>698</v>
      </c>
      <c r="B705" s="50" t="s">
        <v>235</v>
      </c>
      <c r="C705" s="52" t="str">
        <f>IF(H705="","",IF(INDEX('Disrupt-DIH'!$B$8:$B$22,MATCH(B705,'Disrupt-DIH'!$A$8:$A$22,0))="","",INDEX('Disrupt-DIH'!$B$8:$B$22,MATCH(B705,'Disrupt-DIH'!$A$8:$A$22,0))))</f>
        <v/>
      </c>
      <c r="D705" s="64" t="s">
        <v>49</v>
      </c>
      <c r="E705" s="64" t="str">
        <f>IF(INDEX('Disrupt-DIH'!$B$8:$B$22,MATCH($B705,'Disrupt-DIH'!$A$8:$A$22,0))="","",IF(INDEX('Disrupt-DIH'!D$8:D$22,MATCH($B705,'Disrupt-DIH'!$A$8:$A$22,0))="N/A","No","Yes"))</f>
        <v/>
      </c>
      <c r="F705" s="64" t="str">
        <f>IF(INDEX('Disrupt-DIH'!$B$8:$B$22,MATCH($B705,'Disrupt-DIH'!$A$8:$A$22,0))="","",IF(INDEX('Disrupt-DIH'!E$8:E$22,MATCH($B705,'Disrupt-DIH'!$A$8:$A$22,0))="N/A","No","Yes"))</f>
        <v/>
      </c>
      <c r="G705" s="64" t="str">
        <f>IF(INDEX('Disrupt-DIH'!$B$8:$B$22,MATCH($B705,'Disrupt-DIH'!$A$8:$A$22,0))="","",IF(INDEX('Disrupt-DIH'!F$8:F$22,MATCH($B705,'Disrupt-DIH'!$A$8:$A$22,0))="N/A","No","Yes"))</f>
        <v/>
      </c>
      <c r="H705" s="64" t="str">
        <f t="shared" si="30"/>
        <v/>
      </c>
      <c r="I705" s="50">
        <v>18</v>
      </c>
      <c r="J705" s="52" t="str">
        <f>IF(INDEX('Detail-SR'!$B$8:$B$27,MATCH(I705,'Detail-SR'!$A$8:$A$27,0))="","",IF(INDEX('Detail-SR'!$E$8:$E$27,MATCH(I705,'Detail-SR'!$A$8:$A$27,0))=H705,INDEX('Detail-SR'!$B$8:$B$27,MATCH(I705,'Detail-SR'!$A$8:$A$27,0)),""))</f>
        <v/>
      </c>
      <c r="K705" s="33"/>
      <c r="L705" s="50">
        <f t="shared" si="31"/>
        <v>0</v>
      </c>
      <c r="M705" s="50" t="str">
        <f t="shared" si="32"/>
        <v>D12b</v>
      </c>
    </row>
    <row r="706" spans="1:13" x14ac:dyDescent="0.25">
      <c r="A706" s="50">
        <v>699</v>
      </c>
      <c r="B706" s="50" t="s">
        <v>235</v>
      </c>
      <c r="C706" s="52" t="str">
        <f>IF(H706="","",IF(INDEX('Disrupt-DIH'!$B$8:$B$22,MATCH(B706,'Disrupt-DIH'!$A$8:$A$22,0))="","",INDEX('Disrupt-DIH'!$B$8:$B$22,MATCH(B706,'Disrupt-DIH'!$A$8:$A$22,0))))</f>
        <v/>
      </c>
      <c r="D706" s="64" t="s">
        <v>49</v>
      </c>
      <c r="E706" s="64" t="str">
        <f>IF(INDEX('Disrupt-DIH'!$B$8:$B$22,MATCH($B706,'Disrupt-DIH'!$A$8:$A$22,0))="","",IF(INDEX('Disrupt-DIH'!D$8:D$22,MATCH($B706,'Disrupt-DIH'!$A$8:$A$22,0))="N/A","No","Yes"))</f>
        <v/>
      </c>
      <c r="F706" s="64" t="str">
        <f>IF(INDEX('Disrupt-DIH'!$B$8:$B$22,MATCH($B706,'Disrupt-DIH'!$A$8:$A$22,0))="","",IF(INDEX('Disrupt-DIH'!E$8:E$22,MATCH($B706,'Disrupt-DIH'!$A$8:$A$22,0))="N/A","No","Yes"))</f>
        <v/>
      </c>
      <c r="G706" s="64" t="str">
        <f>IF(INDEX('Disrupt-DIH'!$B$8:$B$22,MATCH($B706,'Disrupt-DIH'!$A$8:$A$22,0))="","",IF(INDEX('Disrupt-DIH'!F$8:F$22,MATCH($B706,'Disrupt-DIH'!$A$8:$A$22,0))="N/A","No","Yes"))</f>
        <v/>
      </c>
      <c r="H706" s="64" t="str">
        <f t="shared" si="30"/>
        <v/>
      </c>
      <c r="I706" s="50">
        <v>19</v>
      </c>
      <c r="J706" s="52" t="str">
        <f>IF(INDEX('Detail-SR'!$B$8:$B$27,MATCH(I706,'Detail-SR'!$A$8:$A$27,0))="","",IF(INDEX('Detail-SR'!$E$8:$E$27,MATCH(I706,'Detail-SR'!$A$8:$A$27,0))=H706,INDEX('Detail-SR'!$B$8:$B$27,MATCH(I706,'Detail-SR'!$A$8:$A$27,0)),""))</f>
        <v/>
      </c>
      <c r="K706" s="33"/>
      <c r="L706" s="50">
        <f t="shared" si="31"/>
        <v>0</v>
      </c>
      <c r="M706" s="50" t="str">
        <f t="shared" si="32"/>
        <v>D12b</v>
      </c>
    </row>
    <row r="707" spans="1:13" x14ac:dyDescent="0.25">
      <c r="A707" s="50">
        <v>700</v>
      </c>
      <c r="B707" s="50" t="s">
        <v>235</v>
      </c>
      <c r="C707" s="52" t="str">
        <f>IF(H707="","",IF(INDEX('Disrupt-DIH'!$B$8:$B$22,MATCH(B707,'Disrupt-DIH'!$A$8:$A$22,0))="","",INDEX('Disrupt-DIH'!$B$8:$B$22,MATCH(B707,'Disrupt-DIH'!$A$8:$A$22,0))))</f>
        <v/>
      </c>
      <c r="D707" s="64" t="s">
        <v>49</v>
      </c>
      <c r="E707" s="64" t="str">
        <f>IF(INDEX('Disrupt-DIH'!$B$8:$B$22,MATCH($B707,'Disrupt-DIH'!$A$8:$A$22,0))="","",IF(INDEX('Disrupt-DIH'!D$8:D$22,MATCH($B707,'Disrupt-DIH'!$A$8:$A$22,0))="N/A","No","Yes"))</f>
        <v/>
      </c>
      <c r="F707" s="64" t="str">
        <f>IF(INDEX('Disrupt-DIH'!$B$8:$B$22,MATCH($B707,'Disrupt-DIH'!$A$8:$A$22,0))="","",IF(INDEX('Disrupt-DIH'!E$8:E$22,MATCH($B707,'Disrupt-DIH'!$A$8:$A$22,0))="N/A","No","Yes"))</f>
        <v/>
      </c>
      <c r="G707" s="64" t="str">
        <f>IF(INDEX('Disrupt-DIH'!$B$8:$B$22,MATCH($B707,'Disrupt-DIH'!$A$8:$A$22,0))="","",IF(INDEX('Disrupt-DIH'!F$8:F$22,MATCH($B707,'Disrupt-DIH'!$A$8:$A$22,0))="N/A","No","Yes"))</f>
        <v/>
      </c>
      <c r="H707" s="64" t="str">
        <f t="shared" si="30"/>
        <v/>
      </c>
      <c r="I707" s="50">
        <v>20</v>
      </c>
      <c r="J707" s="52" t="str">
        <f>IF(INDEX('Detail-SR'!$B$8:$B$27,MATCH(I707,'Detail-SR'!$A$8:$A$27,0))="","",IF(INDEX('Detail-SR'!$E$8:$E$27,MATCH(I707,'Detail-SR'!$A$8:$A$27,0))=H707,INDEX('Detail-SR'!$B$8:$B$27,MATCH(I707,'Detail-SR'!$A$8:$A$27,0)),""))</f>
        <v/>
      </c>
      <c r="K707" s="33"/>
      <c r="L707" s="50">
        <f t="shared" si="31"/>
        <v>0</v>
      </c>
      <c r="M707" s="50" t="str">
        <f t="shared" si="32"/>
        <v>D12b</v>
      </c>
    </row>
    <row r="708" spans="1:13" x14ac:dyDescent="0.25">
      <c r="A708" s="50">
        <v>701</v>
      </c>
      <c r="B708" s="50" t="s">
        <v>235</v>
      </c>
      <c r="C708" s="52" t="str">
        <f>IF(H708="","",IF(INDEX('Disrupt-DIH'!$B$8:$B$22,MATCH(B708,'Disrupt-DIH'!$A$8:$A$22,0))="","",INDEX('Disrupt-DIH'!$B$8:$B$22,MATCH(B708,'Disrupt-DIH'!$A$8:$A$22,0))))</f>
        <v/>
      </c>
      <c r="D708" s="64" t="s">
        <v>38</v>
      </c>
      <c r="E708" s="64" t="str">
        <f>IF(INDEX('Disrupt-DIH'!$B$8:$B$22,MATCH($B708,'Disrupt-DIH'!$A$8:$A$22,0))="","",IF(INDEX('Disrupt-DIH'!D$8:D$22,MATCH($B708,'Disrupt-DIH'!$A$8:$A$22,0))="N/A","No","Yes"))</f>
        <v/>
      </c>
      <c r="F708" s="64" t="str">
        <f>IF(INDEX('Disrupt-DIH'!$B$8:$B$22,MATCH($B708,'Disrupt-DIH'!$A$8:$A$22,0))="","",IF(INDEX('Disrupt-DIH'!E$8:E$22,MATCH($B708,'Disrupt-DIH'!$A$8:$A$22,0))="N/A","No","Yes"))</f>
        <v/>
      </c>
      <c r="G708" s="64" t="str">
        <f>IF(INDEX('Disrupt-DIH'!$B$8:$B$22,MATCH($B708,'Disrupt-DIH'!$A$8:$A$22,0))="","",IF(INDEX('Disrupt-DIH'!F$8:F$22,MATCH($B708,'Disrupt-DIH'!$A$8:$A$22,0))="N/A","No","Yes"))</f>
        <v/>
      </c>
      <c r="H708" s="64" t="str">
        <f t="shared" si="30"/>
        <v/>
      </c>
      <c r="I708" s="50">
        <v>1</v>
      </c>
      <c r="J708" s="52" t="str">
        <f>IF(INDEX('Detail-SR'!$B$8:$B$27,MATCH(I708,'Detail-SR'!$A$8:$A$27,0))="","",IF(INDEX('Detail-SR'!$E$8:$E$27,MATCH(I708,'Detail-SR'!$A$8:$A$27,0))=H708,INDEX('Detail-SR'!$B$8:$B$27,MATCH(I708,'Detail-SR'!$A$8:$A$27,0)),""))</f>
        <v/>
      </c>
      <c r="K708" s="33"/>
      <c r="L708" s="50">
        <f t="shared" si="31"/>
        <v>0</v>
      </c>
      <c r="M708" s="50" t="str">
        <f t="shared" si="32"/>
        <v>D12c</v>
      </c>
    </row>
    <row r="709" spans="1:13" x14ac:dyDescent="0.25">
      <c r="A709" s="50">
        <v>702</v>
      </c>
      <c r="B709" s="50" t="s">
        <v>235</v>
      </c>
      <c r="C709" s="52" t="str">
        <f>IF(H709="","",IF(INDEX('Disrupt-DIH'!$B$8:$B$22,MATCH(B709,'Disrupt-DIH'!$A$8:$A$22,0))="","",INDEX('Disrupt-DIH'!$B$8:$B$22,MATCH(B709,'Disrupt-DIH'!$A$8:$A$22,0))))</f>
        <v/>
      </c>
      <c r="D709" s="64" t="s">
        <v>38</v>
      </c>
      <c r="E709" s="64" t="str">
        <f>IF(INDEX('Disrupt-DIH'!$B$8:$B$22,MATCH($B709,'Disrupt-DIH'!$A$8:$A$22,0))="","",IF(INDEX('Disrupt-DIH'!D$8:D$22,MATCH($B709,'Disrupt-DIH'!$A$8:$A$22,0))="N/A","No","Yes"))</f>
        <v/>
      </c>
      <c r="F709" s="64" t="str">
        <f>IF(INDEX('Disrupt-DIH'!$B$8:$B$22,MATCH($B709,'Disrupt-DIH'!$A$8:$A$22,0))="","",IF(INDEX('Disrupt-DIH'!E$8:E$22,MATCH($B709,'Disrupt-DIH'!$A$8:$A$22,0))="N/A","No","Yes"))</f>
        <v/>
      </c>
      <c r="G709" s="64" t="str">
        <f>IF(INDEX('Disrupt-DIH'!$B$8:$B$22,MATCH($B709,'Disrupt-DIH'!$A$8:$A$22,0))="","",IF(INDEX('Disrupt-DIH'!F$8:F$22,MATCH($B709,'Disrupt-DIH'!$A$8:$A$22,0))="N/A","No","Yes"))</f>
        <v/>
      </c>
      <c r="H709" s="64" t="str">
        <f t="shared" si="30"/>
        <v/>
      </c>
      <c r="I709" s="50">
        <v>2</v>
      </c>
      <c r="J709" s="52" t="str">
        <f>IF(INDEX('Detail-SR'!$B$8:$B$27,MATCH(I709,'Detail-SR'!$A$8:$A$27,0))="","",IF(INDEX('Detail-SR'!$E$8:$E$27,MATCH(I709,'Detail-SR'!$A$8:$A$27,0))=H709,INDEX('Detail-SR'!$B$8:$B$27,MATCH(I709,'Detail-SR'!$A$8:$A$27,0)),""))</f>
        <v/>
      </c>
      <c r="K709" s="33"/>
      <c r="L709" s="50">
        <f t="shared" si="31"/>
        <v>0</v>
      </c>
      <c r="M709" s="50" t="str">
        <f t="shared" si="32"/>
        <v>D12c</v>
      </c>
    </row>
    <row r="710" spans="1:13" x14ac:dyDescent="0.25">
      <c r="A710" s="50">
        <v>703</v>
      </c>
      <c r="B710" s="50" t="s">
        <v>235</v>
      </c>
      <c r="C710" s="52" t="str">
        <f>IF(H710="","",IF(INDEX('Disrupt-DIH'!$B$8:$B$22,MATCH(B710,'Disrupt-DIH'!$A$8:$A$22,0))="","",INDEX('Disrupt-DIH'!$B$8:$B$22,MATCH(B710,'Disrupt-DIH'!$A$8:$A$22,0))))</f>
        <v/>
      </c>
      <c r="D710" s="64" t="s">
        <v>38</v>
      </c>
      <c r="E710" s="64" t="str">
        <f>IF(INDEX('Disrupt-DIH'!$B$8:$B$22,MATCH($B710,'Disrupt-DIH'!$A$8:$A$22,0))="","",IF(INDEX('Disrupt-DIH'!D$8:D$22,MATCH($B710,'Disrupt-DIH'!$A$8:$A$22,0))="N/A","No","Yes"))</f>
        <v/>
      </c>
      <c r="F710" s="64" t="str">
        <f>IF(INDEX('Disrupt-DIH'!$B$8:$B$22,MATCH($B710,'Disrupt-DIH'!$A$8:$A$22,0))="","",IF(INDEX('Disrupt-DIH'!E$8:E$22,MATCH($B710,'Disrupt-DIH'!$A$8:$A$22,0))="N/A","No","Yes"))</f>
        <v/>
      </c>
      <c r="G710" s="64" t="str">
        <f>IF(INDEX('Disrupt-DIH'!$B$8:$B$22,MATCH($B710,'Disrupt-DIH'!$A$8:$A$22,0))="","",IF(INDEX('Disrupt-DIH'!F$8:F$22,MATCH($B710,'Disrupt-DIH'!$A$8:$A$22,0))="N/A","No","Yes"))</f>
        <v/>
      </c>
      <c r="H710" s="64" t="str">
        <f t="shared" si="30"/>
        <v/>
      </c>
      <c r="I710" s="50">
        <v>3</v>
      </c>
      <c r="J710" s="52" t="str">
        <f>IF(INDEX('Detail-SR'!$B$8:$B$27,MATCH(I710,'Detail-SR'!$A$8:$A$27,0))="","",IF(INDEX('Detail-SR'!$E$8:$E$27,MATCH(I710,'Detail-SR'!$A$8:$A$27,0))=H710,INDEX('Detail-SR'!$B$8:$B$27,MATCH(I710,'Detail-SR'!$A$8:$A$27,0)),""))</f>
        <v/>
      </c>
      <c r="K710" s="33"/>
      <c r="L710" s="50">
        <f t="shared" si="31"/>
        <v>0</v>
      </c>
      <c r="M710" s="50" t="str">
        <f t="shared" si="32"/>
        <v>D12c</v>
      </c>
    </row>
    <row r="711" spans="1:13" x14ac:dyDescent="0.25">
      <c r="A711" s="50">
        <v>704</v>
      </c>
      <c r="B711" s="50" t="s">
        <v>235</v>
      </c>
      <c r="C711" s="52" t="str">
        <f>IF(H711="","",IF(INDEX('Disrupt-DIH'!$B$8:$B$22,MATCH(B711,'Disrupt-DIH'!$A$8:$A$22,0))="","",INDEX('Disrupt-DIH'!$B$8:$B$22,MATCH(B711,'Disrupt-DIH'!$A$8:$A$22,0))))</f>
        <v/>
      </c>
      <c r="D711" s="64" t="s">
        <v>38</v>
      </c>
      <c r="E711" s="64" t="str">
        <f>IF(INDEX('Disrupt-DIH'!$B$8:$B$22,MATCH($B711,'Disrupt-DIH'!$A$8:$A$22,0))="","",IF(INDEX('Disrupt-DIH'!D$8:D$22,MATCH($B711,'Disrupt-DIH'!$A$8:$A$22,0))="N/A","No","Yes"))</f>
        <v/>
      </c>
      <c r="F711" s="64" t="str">
        <f>IF(INDEX('Disrupt-DIH'!$B$8:$B$22,MATCH($B711,'Disrupt-DIH'!$A$8:$A$22,0))="","",IF(INDEX('Disrupt-DIH'!E$8:E$22,MATCH($B711,'Disrupt-DIH'!$A$8:$A$22,0))="N/A","No","Yes"))</f>
        <v/>
      </c>
      <c r="G711" s="64" t="str">
        <f>IF(INDEX('Disrupt-DIH'!$B$8:$B$22,MATCH($B711,'Disrupt-DIH'!$A$8:$A$22,0))="","",IF(INDEX('Disrupt-DIH'!F$8:F$22,MATCH($B711,'Disrupt-DIH'!$A$8:$A$22,0))="N/A","No","Yes"))</f>
        <v/>
      </c>
      <c r="H711" s="64" t="str">
        <f t="shared" si="30"/>
        <v/>
      </c>
      <c r="I711" s="50">
        <v>4</v>
      </c>
      <c r="J711" s="52" t="str">
        <f>IF(INDEX('Detail-SR'!$B$8:$B$27,MATCH(I711,'Detail-SR'!$A$8:$A$27,0))="","",IF(INDEX('Detail-SR'!$E$8:$E$27,MATCH(I711,'Detail-SR'!$A$8:$A$27,0))=H711,INDEX('Detail-SR'!$B$8:$B$27,MATCH(I711,'Detail-SR'!$A$8:$A$27,0)),""))</f>
        <v/>
      </c>
      <c r="K711" s="33"/>
      <c r="L711" s="50">
        <f t="shared" si="31"/>
        <v>0</v>
      </c>
      <c r="M711" s="50" t="str">
        <f t="shared" si="32"/>
        <v>D12c</v>
      </c>
    </row>
    <row r="712" spans="1:13" x14ac:dyDescent="0.25">
      <c r="A712" s="50">
        <v>705</v>
      </c>
      <c r="B712" s="50" t="s">
        <v>235</v>
      </c>
      <c r="C712" s="52" t="str">
        <f>IF(H712="","",IF(INDEX('Disrupt-DIH'!$B$8:$B$22,MATCH(B712,'Disrupt-DIH'!$A$8:$A$22,0))="","",INDEX('Disrupt-DIH'!$B$8:$B$22,MATCH(B712,'Disrupt-DIH'!$A$8:$A$22,0))))</f>
        <v/>
      </c>
      <c r="D712" s="64" t="s">
        <v>38</v>
      </c>
      <c r="E712" s="64" t="str">
        <f>IF(INDEX('Disrupt-DIH'!$B$8:$B$22,MATCH($B712,'Disrupt-DIH'!$A$8:$A$22,0))="","",IF(INDEX('Disrupt-DIH'!D$8:D$22,MATCH($B712,'Disrupt-DIH'!$A$8:$A$22,0))="N/A","No","Yes"))</f>
        <v/>
      </c>
      <c r="F712" s="64" t="str">
        <f>IF(INDEX('Disrupt-DIH'!$B$8:$B$22,MATCH($B712,'Disrupt-DIH'!$A$8:$A$22,0))="","",IF(INDEX('Disrupt-DIH'!E$8:E$22,MATCH($B712,'Disrupt-DIH'!$A$8:$A$22,0))="N/A","No","Yes"))</f>
        <v/>
      </c>
      <c r="G712" s="64" t="str">
        <f>IF(INDEX('Disrupt-DIH'!$B$8:$B$22,MATCH($B712,'Disrupt-DIH'!$A$8:$A$22,0))="","",IF(INDEX('Disrupt-DIH'!F$8:F$22,MATCH($B712,'Disrupt-DIH'!$A$8:$A$22,0))="N/A","No","Yes"))</f>
        <v/>
      </c>
      <c r="H712" s="64" t="str">
        <f t="shared" si="30"/>
        <v/>
      </c>
      <c r="I712" s="50">
        <v>5</v>
      </c>
      <c r="J712" s="52" t="str">
        <f>IF(INDEX('Detail-SR'!$B$8:$B$27,MATCH(I712,'Detail-SR'!$A$8:$A$27,0))="","",IF(INDEX('Detail-SR'!$E$8:$E$27,MATCH(I712,'Detail-SR'!$A$8:$A$27,0))=H712,INDEX('Detail-SR'!$B$8:$B$27,MATCH(I712,'Detail-SR'!$A$8:$A$27,0)),""))</f>
        <v/>
      </c>
      <c r="K712" s="33"/>
      <c r="L712" s="50">
        <f t="shared" si="31"/>
        <v>0</v>
      </c>
      <c r="M712" s="50" t="str">
        <f t="shared" si="32"/>
        <v>D12c</v>
      </c>
    </row>
    <row r="713" spans="1:13" x14ac:dyDescent="0.25">
      <c r="A713" s="50">
        <v>706</v>
      </c>
      <c r="B713" s="50" t="s">
        <v>235</v>
      </c>
      <c r="C713" s="52" t="str">
        <f>IF(H713="","",IF(INDEX('Disrupt-DIH'!$B$8:$B$22,MATCH(B713,'Disrupt-DIH'!$A$8:$A$22,0))="","",INDEX('Disrupt-DIH'!$B$8:$B$22,MATCH(B713,'Disrupt-DIH'!$A$8:$A$22,0))))</f>
        <v/>
      </c>
      <c r="D713" s="64" t="s">
        <v>38</v>
      </c>
      <c r="E713" s="64" t="str">
        <f>IF(INDEX('Disrupt-DIH'!$B$8:$B$22,MATCH($B713,'Disrupt-DIH'!$A$8:$A$22,0))="","",IF(INDEX('Disrupt-DIH'!D$8:D$22,MATCH($B713,'Disrupt-DIH'!$A$8:$A$22,0))="N/A","No","Yes"))</f>
        <v/>
      </c>
      <c r="F713" s="64" t="str">
        <f>IF(INDEX('Disrupt-DIH'!$B$8:$B$22,MATCH($B713,'Disrupt-DIH'!$A$8:$A$22,0))="","",IF(INDEX('Disrupt-DIH'!E$8:E$22,MATCH($B713,'Disrupt-DIH'!$A$8:$A$22,0))="N/A","No","Yes"))</f>
        <v/>
      </c>
      <c r="G713" s="64" t="str">
        <f>IF(INDEX('Disrupt-DIH'!$B$8:$B$22,MATCH($B713,'Disrupt-DIH'!$A$8:$A$22,0))="","",IF(INDEX('Disrupt-DIH'!F$8:F$22,MATCH($B713,'Disrupt-DIH'!$A$8:$A$22,0))="N/A","No","Yes"))</f>
        <v/>
      </c>
      <c r="H713" s="64" t="str">
        <f t="shared" ref="H713:H776" si="33">IF(AND(D713="Electricity",E713="Yes"),"Electricity",IF(AND(D713="Natural Gas",F713="Yes"),"Natural Gas",IF(AND(D713="Water",G713="Yes"),"Water","")))</f>
        <v/>
      </c>
      <c r="I713" s="50">
        <v>6</v>
      </c>
      <c r="J713" s="52" t="str">
        <f>IF(INDEX('Detail-SR'!$B$8:$B$27,MATCH(I713,'Detail-SR'!$A$8:$A$27,0))="","",IF(INDEX('Detail-SR'!$E$8:$E$27,MATCH(I713,'Detail-SR'!$A$8:$A$27,0))=H713,INDEX('Detail-SR'!$B$8:$B$27,MATCH(I713,'Detail-SR'!$A$8:$A$27,0)),""))</f>
        <v/>
      </c>
      <c r="K713" s="33"/>
      <c r="L713" s="50">
        <f t="shared" ref="L713:L776" si="34">IF(J713="",0,IF(K713="Yes",0,0.8))</f>
        <v>0</v>
      </c>
      <c r="M713" s="50" t="str">
        <f t="shared" ref="M713:M776" si="35">B713&amp;(IF(D713="Electricity","a",IF(D713="Natural Gas","b","c")))</f>
        <v>D12c</v>
      </c>
    </row>
    <row r="714" spans="1:13" x14ac:dyDescent="0.25">
      <c r="A714" s="50">
        <v>707</v>
      </c>
      <c r="B714" s="50" t="s">
        <v>235</v>
      </c>
      <c r="C714" s="52" t="str">
        <f>IF(H714="","",IF(INDEX('Disrupt-DIH'!$B$8:$B$22,MATCH(B714,'Disrupt-DIH'!$A$8:$A$22,0))="","",INDEX('Disrupt-DIH'!$B$8:$B$22,MATCH(B714,'Disrupt-DIH'!$A$8:$A$22,0))))</f>
        <v/>
      </c>
      <c r="D714" s="64" t="s">
        <v>38</v>
      </c>
      <c r="E714" s="64" t="str">
        <f>IF(INDEX('Disrupt-DIH'!$B$8:$B$22,MATCH($B714,'Disrupt-DIH'!$A$8:$A$22,0))="","",IF(INDEX('Disrupt-DIH'!D$8:D$22,MATCH($B714,'Disrupt-DIH'!$A$8:$A$22,0))="N/A","No","Yes"))</f>
        <v/>
      </c>
      <c r="F714" s="64" t="str">
        <f>IF(INDEX('Disrupt-DIH'!$B$8:$B$22,MATCH($B714,'Disrupt-DIH'!$A$8:$A$22,0))="","",IF(INDEX('Disrupt-DIH'!E$8:E$22,MATCH($B714,'Disrupt-DIH'!$A$8:$A$22,0))="N/A","No","Yes"))</f>
        <v/>
      </c>
      <c r="G714" s="64" t="str">
        <f>IF(INDEX('Disrupt-DIH'!$B$8:$B$22,MATCH($B714,'Disrupt-DIH'!$A$8:$A$22,0))="","",IF(INDEX('Disrupt-DIH'!F$8:F$22,MATCH($B714,'Disrupt-DIH'!$A$8:$A$22,0))="N/A","No","Yes"))</f>
        <v/>
      </c>
      <c r="H714" s="64" t="str">
        <f t="shared" si="33"/>
        <v/>
      </c>
      <c r="I714" s="50">
        <v>7</v>
      </c>
      <c r="J714" s="52" t="str">
        <f>IF(INDEX('Detail-SR'!$B$8:$B$27,MATCH(I714,'Detail-SR'!$A$8:$A$27,0))="","",IF(INDEX('Detail-SR'!$E$8:$E$27,MATCH(I714,'Detail-SR'!$A$8:$A$27,0))=H714,INDEX('Detail-SR'!$B$8:$B$27,MATCH(I714,'Detail-SR'!$A$8:$A$27,0)),""))</f>
        <v/>
      </c>
      <c r="K714" s="33"/>
      <c r="L714" s="50">
        <f t="shared" si="34"/>
        <v>0</v>
      </c>
      <c r="M714" s="50" t="str">
        <f t="shared" si="35"/>
        <v>D12c</v>
      </c>
    </row>
    <row r="715" spans="1:13" x14ac:dyDescent="0.25">
      <c r="A715" s="50">
        <v>708</v>
      </c>
      <c r="B715" s="50" t="s">
        <v>235</v>
      </c>
      <c r="C715" s="52" t="str">
        <f>IF(H715="","",IF(INDEX('Disrupt-DIH'!$B$8:$B$22,MATCH(B715,'Disrupt-DIH'!$A$8:$A$22,0))="","",INDEX('Disrupt-DIH'!$B$8:$B$22,MATCH(B715,'Disrupt-DIH'!$A$8:$A$22,0))))</f>
        <v/>
      </c>
      <c r="D715" s="64" t="s">
        <v>38</v>
      </c>
      <c r="E715" s="64" t="str">
        <f>IF(INDEX('Disrupt-DIH'!$B$8:$B$22,MATCH($B715,'Disrupt-DIH'!$A$8:$A$22,0))="","",IF(INDEX('Disrupt-DIH'!D$8:D$22,MATCH($B715,'Disrupt-DIH'!$A$8:$A$22,0))="N/A","No","Yes"))</f>
        <v/>
      </c>
      <c r="F715" s="64" t="str">
        <f>IF(INDEX('Disrupt-DIH'!$B$8:$B$22,MATCH($B715,'Disrupt-DIH'!$A$8:$A$22,0))="","",IF(INDEX('Disrupt-DIH'!E$8:E$22,MATCH($B715,'Disrupt-DIH'!$A$8:$A$22,0))="N/A","No","Yes"))</f>
        <v/>
      </c>
      <c r="G715" s="64" t="str">
        <f>IF(INDEX('Disrupt-DIH'!$B$8:$B$22,MATCH($B715,'Disrupt-DIH'!$A$8:$A$22,0))="","",IF(INDEX('Disrupt-DIH'!F$8:F$22,MATCH($B715,'Disrupt-DIH'!$A$8:$A$22,0))="N/A","No","Yes"))</f>
        <v/>
      </c>
      <c r="H715" s="64" t="str">
        <f t="shared" si="33"/>
        <v/>
      </c>
      <c r="I715" s="50">
        <v>8</v>
      </c>
      <c r="J715" s="52" t="str">
        <f>IF(INDEX('Detail-SR'!$B$8:$B$27,MATCH(I715,'Detail-SR'!$A$8:$A$27,0))="","",IF(INDEX('Detail-SR'!$E$8:$E$27,MATCH(I715,'Detail-SR'!$A$8:$A$27,0))=H715,INDEX('Detail-SR'!$B$8:$B$27,MATCH(I715,'Detail-SR'!$A$8:$A$27,0)),""))</f>
        <v/>
      </c>
      <c r="K715" s="33"/>
      <c r="L715" s="50">
        <f t="shared" si="34"/>
        <v>0</v>
      </c>
      <c r="M715" s="50" t="str">
        <f t="shared" si="35"/>
        <v>D12c</v>
      </c>
    </row>
    <row r="716" spans="1:13" x14ac:dyDescent="0.25">
      <c r="A716" s="50">
        <v>709</v>
      </c>
      <c r="B716" s="50" t="s">
        <v>235</v>
      </c>
      <c r="C716" s="52" t="str">
        <f>IF(H716="","",IF(INDEX('Disrupt-DIH'!$B$8:$B$22,MATCH(B716,'Disrupt-DIH'!$A$8:$A$22,0))="","",INDEX('Disrupt-DIH'!$B$8:$B$22,MATCH(B716,'Disrupt-DIH'!$A$8:$A$22,0))))</f>
        <v/>
      </c>
      <c r="D716" s="64" t="s">
        <v>38</v>
      </c>
      <c r="E716" s="64" t="str">
        <f>IF(INDEX('Disrupt-DIH'!$B$8:$B$22,MATCH($B716,'Disrupt-DIH'!$A$8:$A$22,0))="","",IF(INDEX('Disrupt-DIH'!D$8:D$22,MATCH($B716,'Disrupt-DIH'!$A$8:$A$22,0))="N/A","No","Yes"))</f>
        <v/>
      </c>
      <c r="F716" s="64" t="str">
        <f>IF(INDEX('Disrupt-DIH'!$B$8:$B$22,MATCH($B716,'Disrupt-DIH'!$A$8:$A$22,0))="","",IF(INDEX('Disrupt-DIH'!E$8:E$22,MATCH($B716,'Disrupt-DIH'!$A$8:$A$22,0))="N/A","No","Yes"))</f>
        <v/>
      </c>
      <c r="G716" s="64" t="str">
        <f>IF(INDEX('Disrupt-DIH'!$B$8:$B$22,MATCH($B716,'Disrupt-DIH'!$A$8:$A$22,0))="","",IF(INDEX('Disrupt-DIH'!F$8:F$22,MATCH($B716,'Disrupt-DIH'!$A$8:$A$22,0))="N/A","No","Yes"))</f>
        <v/>
      </c>
      <c r="H716" s="64" t="str">
        <f t="shared" si="33"/>
        <v/>
      </c>
      <c r="I716" s="50">
        <v>9</v>
      </c>
      <c r="J716" s="52" t="str">
        <f>IF(INDEX('Detail-SR'!$B$8:$B$27,MATCH(I716,'Detail-SR'!$A$8:$A$27,0))="","",IF(INDEX('Detail-SR'!$E$8:$E$27,MATCH(I716,'Detail-SR'!$A$8:$A$27,0))=H716,INDEX('Detail-SR'!$B$8:$B$27,MATCH(I716,'Detail-SR'!$A$8:$A$27,0)),""))</f>
        <v/>
      </c>
      <c r="K716" s="33"/>
      <c r="L716" s="50">
        <f t="shared" si="34"/>
        <v>0</v>
      </c>
      <c r="M716" s="50" t="str">
        <f t="shared" si="35"/>
        <v>D12c</v>
      </c>
    </row>
    <row r="717" spans="1:13" x14ac:dyDescent="0.25">
      <c r="A717" s="50">
        <v>710</v>
      </c>
      <c r="B717" s="50" t="s">
        <v>235</v>
      </c>
      <c r="C717" s="52" t="str">
        <f>IF(H717="","",IF(INDEX('Disrupt-DIH'!$B$8:$B$22,MATCH(B717,'Disrupt-DIH'!$A$8:$A$22,0))="","",INDEX('Disrupt-DIH'!$B$8:$B$22,MATCH(B717,'Disrupt-DIH'!$A$8:$A$22,0))))</f>
        <v/>
      </c>
      <c r="D717" s="64" t="s">
        <v>38</v>
      </c>
      <c r="E717" s="64" t="str">
        <f>IF(INDEX('Disrupt-DIH'!$B$8:$B$22,MATCH($B717,'Disrupt-DIH'!$A$8:$A$22,0))="","",IF(INDEX('Disrupt-DIH'!D$8:D$22,MATCH($B717,'Disrupt-DIH'!$A$8:$A$22,0))="N/A","No","Yes"))</f>
        <v/>
      </c>
      <c r="F717" s="64" t="str">
        <f>IF(INDEX('Disrupt-DIH'!$B$8:$B$22,MATCH($B717,'Disrupt-DIH'!$A$8:$A$22,0))="","",IF(INDEX('Disrupt-DIH'!E$8:E$22,MATCH($B717,'Disrupt-DIH'!$A$8:$A$22,0))="N/A","No","Yes"))</f>
        <v/>
      </c>
      <c r="G717" s="64" t="str">
        <f>IF(INDEX('Disrupt-DIH'!$B$8:$B$22,MATCH($B717,'Disrupt-DIH'!$A$8:$A$22,0))="","",IF(INDEX('Disrupt-DIH'!F$8:F$22,MATCH($B717,'Disrupt-DIH'!$A$8:$A$22,0))="N/A","No","Yes"))</f>
        <v/>
      </c>
      <c r="H717" s="64" t="str">
        <f t="shared" si="33"/>
        <v/>
      </c>
      <c r="I717" s="50">
        <v>10</v>
      </c>
      <c r="J717" s="52" t="str">
        <f>IF(INDEX('Detail-SR'!$B$8:$B$27,MATCH(I717,'Detail-SR'!$A$8:$A$27,0))="","",IF(INDEX('Detail-SR'!$E$8:$E$27,MATCH(I717,'Detail-SR'!$A$8:$A$27,0))=H717,INDEX('Detail-SR'!$B$8:$B$27,MATCH(I717,'Detail-SR'!$A$8:$A$27,0)),""))</f>
        <v/>
      </c>
      <c r="K717" s="33"/>
      <c r="L717" s="50">
        <f t="shared" si="34"/>
        <v>0</v>
      </c>
      <c r="M717" s="50" t="str">
        <f t="shared" si="35"/>
        <v>D12c</v>
      </c>
    </row>
    <row r="718" spans="1:13" x14ac:dyDescent="0.25">
      <c r="A718" s="50">
        <v>711</v>
      </c>
      <c r="B718" s="50" t="s">
        <v>235</v>
      </c>
      <c r="C718" s="52" t="str">
        <f>IF(H718="","",IF(INDEX('Disrupt-DIH'!$B$8:$B$22,MATCH(B718,'Disrupt-DIH'!$A$8:$A$22,0))="","",INDEX('Disrupt-DIH'!$B$8:$B$22,MATCH(B718,'Disrupt-DIH'!$A$8:$A$22,0))))</f>
        <v/>
      </c>
      <c r="D718" s="64" t="s">
        <v>38</v>
      </c>
      <c r="E718" s="64" t="str">
        <f>IF(INDEX('Disrupt-DIH'!$B$8:$B$22,MATCH($B718,'Disrupt-DIH'!$A$8:$A$22,0))="","",IF(INDEX('Disrupt-DIH'!D$8:D$22,MATCH($B718,'Disrupt-DIH'!$A$8:$A$22,0))="N/A","No","Yes"))</f>
        <v/>
      </c>
      <c r="F718" s="64" t="str">
        <f>IF(INDEX('Disrupt-DIH'!$B$8:$B$22,MATCH($B718,'Disrupt-DIH'!$A$8:$A$22,0))="","",IF(INDEX('Disrupt-DIH'!E$8:E$22,MATCH($B718,'Disrupt-DIH'!$A$8:$A$22,0))="N/A","No","Yes"))</f>
        <v/>
      </c>
      <c r="G718" s="64" t="str">
        <f>IF(INDEX('Disrupt-DIH'!$B$8:$B$22,MATCH($B718,'Disrupt-DIH'!$A$8:$A$22,0))="","",IF(INDEX('Disrupt-DIH'!F$8:F$22,MATCH($B718,'Disrupt-DIH'!$A$8:$A$22,0))="N/A","No","Yes"))</f>
        <v/>
      </c>
      <c r="H718" s="64" t="str">
        <f t="shared" si="33"/>
        <v/>
      </c>
      <c r="I718" s="50">
        <v>11</v>
      </c>
      <c r="J718" s="52" t="str">
        <f>IF(INDEX('Detail-SR'!$B$8:$B$27,MATCH(I718,'Detail-SR'!$A$8:$A$27,0))="","",IF(INDEX('Detail-SR'!$E$8:$E$27,MATCH(I718,'Detail-SR'!$A$8:$A$27,0))=H718,INDEX('Detail-SR'!$B$8:$B$27,MATCH(I718,'Detail-SR'!$A$8:$A$27,0)),""))</f>
        <v/>
      </c>
      <c r="K718" s="33"/>
      <c r="L718" s="50">
        <f t="shared" si="34"/>
        <v>0</v>
      </c>
      <c r="M718" s="50" t="str">
        <f t="shared" si="35"/>
        <v>D12c</v>
      </c>
    </row>
    <row r="719" spans="1:13" x14ac:dyDescent="0.25">
      <c r="A719" s="50">
        <v>712</v>
      </c>
      <c r="B719" s="50" t="s">
        <v>235</v>
      </c>
      <c r="C719" s="52" t="str">
        <f>IF(H719="","",IF(INDEX('Disrupt-DIH'!$B$8:$B$22,MATCH(B719,'Disrupt-DIH'!$A$8:$A$22,0))="","",INDEX('Disrupt-DIH'!$B$8:$B$22,MATCH(B719,'Disrupt-DIH'!$A$8:$A$22,0))))</f>
        <v/>
      </c>
      <c r="D719" s="64" t="s">
        <v>38</v>
      </c>
      <c r="E719" s="64" t="str">
        <f>IF(INDEX('Disrupt-DIH'!$B$8:$B$22,MATCH($B719,'Disrupt-DIH'!$A$8:$A$22,0))="","",IF(INDEX('Disrupt-DIH'!D$8:D$22,MATCH($B719,'Disrupt-DIH'!$A$8:$A$22,0))="N/A","No","Yes"))</f>
        <v/>
      </c>
      <c r="F719" s="64" t="str">
        <f>IF(INDEX('Disrupt-DIH'!$B$8:$B$22,MATCH($B719,'Disrupt-DIH'!$A$8:$A$22,0))="","",IF(INDEX('Disrupt-DIH'!E$8:E$22,MATCH($B719,'Disrupt-DIH'!$A$8:$A$22,0))="N/A","No","Yes"))</f>
        <v/>
      </c>
      <c r="G719" s="64" t="str">
        <f>IF(INDEX('Disrupt-DIH'!$B$8:$B$22,MATCH($B719,'Disrupt-DIH'!$A$8:$A$22,0))="","",IF(INDEX('Disrupt-DIH'!F$8:F$22,MATCH($B719,'Disrupt-DIH'!$A$8:$A$22,0))="N/A","No","Yes"))</f>
        <v/>
      </c>
      <c r="H719" s="64" t="str">
        <f t="shared" si="33"/>
        <v/>
      </c>
      <c r="I719" s="50">
        <v>12</v>
      </c>
      <c r="J719" s="52" t="str">
        <f>IF(INDEX('Detail-SR'!$B$8:$B$27,MATCH(I719,'Detail-SR'!$A$8:$A$27,0))="","",IF(INDEX('Detail-SR'!$E$8:$E$27,MATCH(I719,'Detail-SR'!$A$8:$A$27,0))=H719,INDEX('Detail-SR'!$B$8:$B$27,MATCH(I719,'Detail-SR'!$A$8:$A$27,0)),""))</f>
        <v/>
      </c>
      <c r="K719" s="33"/>
      <c r="L719" s="50">
        <f t="shared" si="34"/>
        <v>0</v>
      </c>
      <c r="M719" s="50" t="str">
        <f t="shared" si="35"/>
        <v>D12c</v>
      </c>
    </row>
    <row r="720" spans="1:13" x14ac:dyDescent="0.25">
      <c r="A720" s="50">
        <v>713</v>
      </c>
      <c r="B720" s="50" t="s">
        <v>235</v>
      </c>
      <c r="C720" s="52" t="str">
        <f>IF(H720="","",IF(INDEX('Disrupt-DIH'!$B$8:$B$22,MATCH(B720,'Disrupt-DIH'!$A$8:$A$22,0))="","",INDEX('Disrupt-DIH'!$B$8:$B$22,MATCH(B720,'Disrupt-DIH'!$A$8:$A$22,0))))</f>
        <v/>
      </c>
      <c r="D720" s="64" t="s">
        <v>38</v>
      </c>
      <c r="E720" s="64" t="str">
        <f>IF(INDEX('Disrupt-DIH'!$B$8:$B$22,MATCH($B720,'Disrupt-DIH'!$A$8:$A$22,0))="","",IF(INDEX('Disrupt-DIH'!D$8:D$22,MATCH($B720,'Disrupt-DIH'!$A$8:$A$22,0))="N/A","No","Yes"))</f>
        <v/>
      </c>
      <c r="F720" s="64" t="str">
        <f>IF(INDEX('Disrupt-DIH'!$B$8:$B$22,MATCH($B720,'Disrupt-DIH'!$A$8:$A$22,0))="","",IF(INDEX('Disrupt-DIH'!E$8:E$22,MATCH($B720,'Disrupt-DIH'!$A$8:$A$22,0))="N/A","No","Yes"))</f>
        <v/>
      </c>
      <c r="G720" s="64" t="str">
        <f>IF(INDEX('Disrupt-DIH'!$B$8:$B$22,MATCH($B720,'Disrupt-DIH'!$A$8:$A$22,0))="","",IF(INDEX('Disrupt-DIH'!F$8:F$22,MATCH($B720,'Disrupt-DIH'!$A$8:$A$22,0))="N/A","No","Yes"))</f>
        <v/>
      </c>
      <c r="H720" s="64" t="str">
        <f t="shared" si="33"/>
        <v/>
      </c>
      <c r="I720" s="50">
        <v>13</v>
      </c>
      <c r="J720" s="52" t="str">
        <f>IF(INDEX('Detail-SR'!$B$8:$B$27,MATCH(I720,'Detail-SR'!$A$8:$A$27,0))="","",IF(INDEX('Detail-SR'!$E$8:$E$27,MATCH(I720,'Detail-SR'!$A$8:$A$27,0))=H720,INDEX('Detail-SR'!$B$8:$B$27,MATCH(I720,'Detail-SR'!$A$8:$A$27,0)),""))</f>
        <v/>
      </c>
      <c r="K720" s="33"/>
      <c r="L720" s="50">
        <f t="shared" si="34"/>
        <v>0</v>
      </c>
      <c r="M720" s="50" t="str">
        <f t="shared" si="35"/>
        <v>D12c</v>
      </c>
    </row>
    <row r="721" spans="1:13" x14ac:dyDescent="0.25">
      <c r="A721" s="50">
        <v>714</v>
      </c>
      <c r="B721" s="50" t="s">
        <v>235</v>
      </c>
      <c r="C721" s="52" t="str">
        <f>IF(H721="","",IF(INDEX('Disrupt-DIH'!$B$8:$B$22,MATCH(B721,'Disrupt-DIH'!$A$8:$A$22,0))="","",INDEX('Disrupt-DIH'!$B$8:$B$22,MATCH(B721,'Disrupt-DIH'!$A$8:$A$22,0))))</f>
        <v/>
      </c>
      <c r="D721" s="64" t="s">
        <v>38</v>
      </c>
      <c r="E721" s="64" t="str">
        <f>IF(INDEX('Disrupt-DIH'!$B$8:$B$22,MATCH($B721,'Disrupt-DIH'!$A$8:$A$22,0))="","",IF(INDEX('Disrupt-DIH'!D$8:D$22,MATCH($B721,'Disrupt-DIH'!$A$8:$A$22,0))="N/A","No","Yes"))</f>
        <v/>
      </c>
      <c r="F721" s="64" t="str">
        <f>IF(INDEX('Disrupt-DIH'!$B$8:$B$22,MATCH($B721,'Disrupt-DIH'!$A$8:$A$22,0))="","",IF(INDEX('Disrupt-DIH'!E$8:E$22,MATCH($B721,'Disrupt-DIH'!$A$8:$A$22,0))="N/A","No","Yes"))</f>
        <v/>
      </c>
      <c r="G721" s="64" t="str">
        <f>IF(INDEX('Disrupt-DIH'!$B$8:$B$22,MATCH($B721,'Disrupt-DIH'!$A$8:$A$22,0))="","",IF(INDEX('Disrupt-DIH'!F$8:F$22,MATCH($B721,'Disrupt-DIH'!$A$8:$A$22,0))="N/A","No","Yes"))</f>
        <v/>
      </c>
      <c r="H721" s="64" t="str">
        <f t="shared" si="33"/>
        <v/>
      </c>
      <c r="I721" s="50">
        <v>14</v>
      </c>
      <c r="J721" s="52" t="str">
        <f>IF(INDEX('Detail-SR'!$B$8:$B$27,MATCH(I721,'Detail-SR'!$A$8:$A$27,0))="","",IF(INDEX('Detail-SR'!$E$8:$E$27,MATCH(I721,'Detail-SR'!$A$8:$A$27,0))=H721,INDEX('Detail-SR'!$B$8:$B$27,MATCH(I721,'Detail-SR'!$A$8:$A$27,0)),""))</f>
        <v/>
      </c>
      <c r="K721" s="33"/>
      <c r="L721" s="50">
        <f t="shared" si="34"/>
        <v>0</v>
      </c>
      <c r="M721" s="50" t="str">
        <f t="shared" si="35"/>
        <v>D12c</v>
      </c>
    </row>
    <row r="722" spans="1:13" x14ac:dyDescent="0.25">
      <c r="A722" s="50">
        <v>715</v>
      </c>
      <c r="B722" s="50" t="s">
        <v>235</v>
      </c>
      <c r="C722" s="52" t="str">
        <f>IF(H722="","",IF(INDEX('Disrupt-DIH'!$B$8:$B$22,MATCH(B722,'Disrupt-DIH'!$A$8:$A$22,0))="","",INDEX('Disrupt-DIH'!$B$8:$B$22,MATCH(B722,'Disrupt-DIH'!$A$8:$A$22,0))))</f>
        <v/>
      </c>
      <c r="D722" s="64" t="s">
        <v>38</v>
      </c>
      <c r="E722" s="64" t="str">
        <f>IF(INDEX('Disrupt-DIH'!$B$8:$B$22,MATCH($B722,'Disrupt-DIH'!$A$8:$A$22,0))="","",IF(INDEX('Disrupt-DIH'!D$8:D$22,MATCH($B722,'Disrupt-DIH'!$A$8:$A$22,0))="N/A","No","Yes"))</f>
        <v/>
      </c>
      <c r="F722" s="64" t="str">
        <f>IF(INDEX('Disrupt-DIH'!$B$8:$B$22,MATCH($B722,'Disrupt-DIH'!$A$8:$A$22,0))="","",IF(INDEX('Disrupt-DIH'!E$8:E$22,MATCH($B722,'Disrupt-DIH'!$A$8:$A$22,0))="N/A","No","Yes"))</f>
        <v/>
      </c>
      <c r="G722" s="64" t="str">
        <f>IF(INDEX('Disrupt-DIH'!$B$8:$B$22,MATCH($B722,'Disrupt-DIH'!$A$8:$A$22,0))="","",IF(INDEX('Disrupt-DIH'!F$8:F$22,MATCH($B722,'Disrupt-DIH'!$A$8:$A$22,0))="N/A","No","Yes"))</f>
        <v/>
      </c>
      <c r="H722" s="64" t="str">
        <f t="shared" si="33"/>
        <v/>
      </c>
      <c r="I722" s="50">
        <v>15</v>
      </c>
      <c r="J722" s="52" t="str">
        <f>IF(INDEX('Detail-SR'!$B$8:$B$27,MATCH(I722,'Detail-SR'!$A$8:$A$27,0))="","",IF(INDEX('Detail-SR'!$E$8:$E$27,MATCH(I722,'Detail-SR'!$A$8:$A$27,0))=H722,INDEX('Detail-SR'!$B$8:$B$27,MATCH(I722,'Detail-SR'!$A$8:$A$27,0)),""))</f>
        <v/>
      </c>
      <c r="K722" s="33"/>
      <c r="L722" s="50">
        <f t="shared" si="34"/>
        <v>0</v>
      </c>
      <c r="M722" s="50" t="str">
        <f t="shared" si="35"/>
        <v>D12c</v>
      </c>
    </row>
    <row r="723" spans="1:13" x14ac:dyDescent="0.25">
      <c r="A723" s="50">
        <v>716</v>
      </c>
      <c r="B723" s="50" t="s">
        <v>235</v>
      </c>
      <c r="C723" s="52" t="str">
        <f>IF(H723="","",IF(INDEX('Disrupt-DIH'!$B$8:$B$22,MATCH(B723,'Disrupt-DIH'!$A$8:$A$22,0))="","",INDEX('Disrupt-DIH'!$B$8:$B$22,MATCH(B723,'Disrupt-DIH'!$A$8:$A$22,0))))</f>
        <v/>
      </c>
      <c r="D723" s="64" t="s">
        <v>38</v>
      </c>
      <c r="E723" s="64" t="str">
        <f>IF(INDEX('Disrupt-DIH'!$B$8:$B$22,MATCH($B723,'Disrupt-DIH'!$A$8:$A$22,0))="","",IF(INDEX('Disrupt-DIH'!D$8:D$22,MATCH($B723,'Disrupt-DIH'!$A$8:$A$22,0))="N/A","No","Yes"))</f>
        <v/>
      </c>
      <c r="F723" s="64" t="str">
        <f>IF(INDEX('Disrupt-DIH'!$B$8:$B$22,MATCH($B723,'Disrupt-DIH'!$A$8:$A$22,0))="","",IF(INDEX('Disrupt-DIH'!E$8:E$22,MATCH($B723,'Disrupt-DIH'!$A$8:$A$22,0))="N/A","No","Yes"))</f>
        <v/>
      </c>
      <c r="G723" s="64" t="str">
        <f>IF(INDEX('Disrupt-DIH'!$B$8:$B$22,MATCH($B723,'Disrupt-DIH'!$A$8:$A$22,0))="","",IF(INDEX('Disrupt-DIH'!F$8:F$22,MATCH($B723,'Disrupt-DIH'!$A$8:$A$22,0))="N/A","No","Yes"))</f>
        <v/>
      </c>
      <c r="H723" s="64" t="str">
        <f t="shared" si="33"/>
        <v/>
      </c>
      <c r="I723" s="50">
        <v>16</v>
      </c>
      <c r="J723" s="52" t="str">
        <f>IF(INDEX('Detail-SR'!$B$8:$B$27,MATCH(I723,'Detail-SR'!$A$8:$A$27,0))="","",IF(INDEX('Detail-SR'!$E$8:$E$27,MATCH(I723,'Detail-SR'!$A$8:$A$27,0))=H723,INDEX('Detail-SR'!$B$8:$B$27,MATCH(I723,'Detail-SR'!$A$8:$A$27,0)),""))</f>
        <v/>
      </c>
      <c r="K723" s="33"/>
      <c r="L723" s="50">
        <f t="shared" si="34"/>
        <v>0</v>
      </c>
      <c r="M723" s="50" t="str">
        <f t="shared" si="35"/>
        <v>D12c</v>
      </c>
    </row>
    <row r="724" spans="1:13" x14ac:dyDescent="0.25">
      <c r="A724" s="50">
        <v>717</v>
      </c>
      <c r="B724" s="50" t="s">
        <v>235</v>
      </c>
      <c r="C724" s="52" t="str">
        <f>IF(H724="","",IF(INDEX('Disrupt-DIH'!$B$8:$B$22,MATCH(B724,'Disrupt-DIH'!$A$8:$A$22,0))="","",INDEX('Disrupt-DIH'!$B$8:$B$22,MATCH(B724,'Disrupt-DIH'!$A$8:$A$22,0))))</f>
        <v/>
      </c>
      <c r="D724" s="64" t="s">
        <v>38</v>
      </c>
      <c r="E724" s="64" t="str">
        <f>IF(INDEX('Disrupt-DIH'!$B$8:$B$22,MATCH($B724,'Disrupt-DIH'!$A$8:$A$22,0))="","",IF(INDEX('Disrupt-DIH'!D$8:D$22,MATCH($B724,'Disrupt-DIH'!$A$8:$A$22,0))="N/A","No","Yes"))</f>
        <v/>
      </c>
      <c r="F724" s="64" t="str">
        <f>IF(INDEX('Disrupt-DIH'!$B$8:$B$22,MATCH($B724,'Disrupt-DIH'!$A$8:$A$22,0))="","",IF(INDEX('Disrupt-DIH'!E$8:E$22,MATCH($B724,'Disrupt-DIH'!$A$8:$A$22,0))="N/A","No","Yes"))</f>
        <v/>
      </c>
      <c r="G724" s="64" t="str">
        <f>IF(INDEX('Disrupt-DIH'!$B$8:$B$22,MATCH($B724,'Disrupt-DIH'!$A$8:$A$22,0))="","",IF(INDEX('Disrupt-DIH'!F$8:F$22,MATCH($B724,'Disrupt-DIH'!$A$8:$A$22,0))="N/A","No","Yes"))</f>
        <v/>
      </c>
      <c r="H724" s="64" t="str">
        <f t="shared" si="33"/>
        <v/>
      </c>
      <c r="I724" s="50">
        <v>17</v>
      </c>
      <c r="J724" s="52" t="str">
        <f>IF(INDEX('Detail-SR'!$B$8:$B$27,MATCH(I724,'Detail-SR'!$A$8:$A$27,0))="","",IF(INDEX('Detail-SR'!$E$8:$E$27,MATCH(I724,'Detail-SR'!$A$8:$A$27,0))=H724,INDEX('Detail-SR'!$B$8:$B$27,MATCH(I724,'Detail-SR'!$A$8:$A$27,0)),""))</f>
        <v/>
      </c>
      <c r="K724" s="33"/>
      <c r="L724" s="50">
        <f t="shared" si="34"/>
        <v>0</v>
      </c>
      <c r="M724" s="50" t="str">
        <f t="shared" si="35"/>
        <v>D12c</v>
      </c>
    </row>
    <row r="725" spans="1:13" x14ac:dyDescent="0.25">
      <c r="A725" s="50">
        <v>718</v>
      </c>
      <c r="B725" s="50" t="s">
        <v>235</v>
      </c>
      <c r="C725" s="52" t="str">
        <f>IF(H725="","",IF(INDEX('Disrupt-DIH'!$B$8:$B$22,MATCH(B725,'Disrupt-DIH'!$A$8:$A$22,0))="","",INDEX('Disrupt-DIH'!$B$8:$B$22,MATCH(B725,'Disrupt-DIH'!$A$8:$A$22,0))))</f>
        <v/>
      </c>
      <c r="D725" s="64" t="s">
        <v>38</v>
      </c>
      <c r="E725" s="64" t="str">
        <f>IF(INDEX('Disrupt-DIH'!$B$8:$B$22,MATCH($B725,'Disrupt-DIH'!$A$8:$A$22,0))="","",IF(INDEX('Disrupt-DIH'!D$8:D$22,MATCH($B725,'Disrupt-DIH'!$A$8:$A$22,0))="N/A","No","Yes"))</f>
        <v/>
      </c>
      <c r="F725" s="64" t="str">
        <f>IF(INDEX('Disrupt-DIH'!$B$8:$B$22,MATCH($B725,'Disrupt-DIH'!$A$8:$A$22,0))="","",IF(INDEX('Disrupt-DIH'!E$8:E$22,MATCH($B725,'Disrupt-DIH'!$A$8:$A$22,0))="N/A","No","Yes"))</f>
        <v/>
      </c>
      <c r="G725" s="64" t="str">
        <f>IF(INDEX('Disrupt-DIH'!$B$8:$B$22,MATCH($B725,'Disrupt-DIH'!$A$8:$A$22,0))="","",IF(INDEX('Disrupt-DIH'!F$8:F$22,MATCH($B725,'Disrupt-DIH'!$A$8:$A$22,0))="N/A","No","Yes"))</f>
        <v/>
      </c>
      <c r="H725" s="64" t="str">
        <f t="shared" si="33"/>
        <v/>
      </c>
      <c r="I725" s="50">
        <v>18</v>
      </c>
      <c r="J725" s="52" t="str">
        <f>IF(INDEX('Detail-SR'!$B$8:$B$27,MATCH(I725,'Detail-SR'!$A$8:$A$27,0))="","",IF(INDEX('Detail-SR'!$E$8:$E$27,MATCH(I725,'Detail-SR'!$A$8:$A$27,0))=H725,INDEX('Detail-SR'!$B$8:$B$27,MATCH(I725,'Detail-SR'!$A$8:$A$27,0)),""))</f>
        <v/>
      </c>
      <c r="K725" s="33"/>
      <c r="L725" s="50">
        <f t="shared" si="34"/>
        <v>0</v>
      </c>
      <c r="M725" s="50" t="str">
        <f t="shared" si="35"/>
        <v>D12c</v>
      </c>
    </row>
    <row r="726" spans="1:13" x14ac:dyDescent="0.25">
      <c r="A726" s="50">
        <v>719</v>
      </c>
      <c r="B726" s="50" t="s">
        <v>235</v>
      </c>
      <c r="C726" s="52" t="str">
        <f>IF(H726="","",IF(INDEX('Disrupt-DIH'!$B$8:$B$22,MATCH(B726,'Disrupt-DIH'!$A$8:$A$22,0))="","",INDEX('Disrupt-DIH'!$B$8:$B$22,MATCH(B726,'Disrupt-DIH'!$A$8:$A$22,0))))</f>
        <v/>
      </c>
      <c r="D726" s="64" t="s">
        <v>38</v>
      </c>
      <c r="E726" s="64" t="str">
        <f>IF(INDEX('Disrupt-DIH'!$B$8:$B$22,MATCH($B726,'Disrupt-DIH'!$A$8:$A$22,0))="","",IF(INDEX('Disrupt-DIH'!D$8:D$22,MATCH($B726,'Disrupt-DIH'!$A$8:$A$22,0))="N/A","No","Yes"))</f>
        <v/>
      </c>
      <c r="F726" s="64" t="str">
        <f>IF(INDEX('Disrupt-DIH'!$B$8:$B$22,MATCH($B726,'Disrupt-DIH'!$A$8:$A$22,0))="","",IF(INDEX('Disrupt-DIH'!E$8:E$22,MATCH($B726,'Disrupt-DIH'!$A$8:$A$22,0))="N/A","No","Yes"))</f>
        <v/>
      </c>
      <c r="G726" s="64" t="str">
        <f>IF(INDEX('Disrupt-DIH'!$B$8:$B$22,MATCH($B726,'Disrupt-DIH'!$A$8:$A$22,0))="","",IF(INDEX('Disrupt-DIH'!F$8:F$22,MATCH($B726,'Disrupt-DIH'!$A$8:$A$22,0))="N/A","No","Yes"))</f>
        <v/>
      </c>
      <c r="H726" s="64" t="str">
        <f t="shared" si="33"/>
        <v/>
      </c>
      <c r="I726" s="50">
        <v>19</v>
      </c>
      <c r="J726" s="52" t="str">
        <f>IF(INDEX('Detail-SR'!$B$8:$B$27,MATCH(I726,'Detail-SR'!$A$8:$A$27,0))="","",IF(INDEX('Detail-SR'!$E$8:$E$27,MATCH(I726,'Detail-SR'!$A$8:$A$27,0))=H726,INDEX('Detail-SR'!$B$8:$B$27,MATCH(I726,'Detail-SR'!$A$8:$A$27,0)),""))</f>
        <v/>
      </c>
      <c r="K726" s="33"/>
      <c r="L726" s="50">
        <f t="shared" si="34"/>
        <v>0</v>
      </c>
      <c r="M726" s="50" t="str">
        <f t="shared" si="35"/>
        <v>D12c</v>
      </c>
    </row>
    <row r="727" spans="1:13" x14ac:dyDescent="0.25">
      <c r="A727" s="50">
        <v>720</v>
      </c>
      <c r="B727" s="50" t="s">
        <v>235</v>
      </c>
      <c r="C727" s="52" t="str">
        <f>IF(H727="","",IF(INDEX('Disrupt-DIH'!$B$8:$B$22,MATCH(B727,'Disrupt-DIH'!$A$8:$A$22,0))="","",INDEX('Disrupt-DIH'!$B$8:$B$22,MATCH(B727,'Disrupt-DIH'!$A$8:$A$22,0))))</f>
        <v/>
      </c>
      <c r="D727" s="64" t="s">
        <v>38</v>
      </c>
      <c r="E727" s="64" t="str">
        <f>IF(INDEX('Disrupt-DIH'!$B$8:$B$22,MATCH($B727,'Disrupt-DIH'!$A$8:$A$22,0))="","",IF(INDEX('Disrupt-DIH'!D$8:D$22,MATCH($B727,'Disrupt-DIH'!$A$8:$A$22,0))="N/A","No","Yes"))</f>
        <v/>
      </c>
      <c r="F727" s="64" t="str">
        <f>IF(INDEX('Disrupt-DIH'!$B$8:$B$22,MATCH($B727,'Disrupt-DIH'!$A$8:$A$22,0))="","",IF(INDEX('Disrupt-DIH'!E$8:E$22,MATCH($B727,'Disrupt-DIH'!$A$8:$A$22,0))="N/A","No","Yes"))</f>
        <v/>
      </c>
      <c r="G727" s="64" t="str">
        <f>IF(INDEX('Disrupt-DIH'!$B$8:$B$22,MATCH($B727,'Disrupt-DIH'!$A$8:$A$22,0))="","",IF(INDEX('Disrupt-DIH'!F$8:F$22,MATCH($B727,'Disrupt-DIH'!$A$8:$A$22,0))="N/A","No","Yes"))</f>
        <v/>
      </c>
      <c r="H727" s="64" t="str">
        <f t="shared" si="33"/>
        <v/>
      </c>
      <c r="I727" s="50">
        <v>20</v>
      </c>
      <c r="J727" s="52" t="str">
        <f>IF(INDEX('Detail-SR'!$B$8:$B$27,MATCH(I727,'Detail-SR'!$A$8:$A$27,0))="","",IF(INDEX('Detail-SR'!$E$8:$E$27,MATCH(I727,'Detail-SR'!$A$8:$A$27,0))=H727,INDEX('Detail-SR'!$B$8:$B$27,MATCH(I727,'Detail-SR'!$A$8:$A$27,0)),""))</f>
        <v/>
      </c>
      <c r="K727" s="33"/>
      <c r="L727" s="50">
        <f t="shared" si="34"/>
        <v>0</v>
      </c>
      <c r="M727" s="50" t="str">
        <f t="shared" si="35"/>
        <v>D12c</v>
      </c>
    </row>
    <row r="728" spans="1:13" x14ac:dyDescent="0.25">
      <c r="A728" s="50">
        <v>721</v>
      </c>
      <c r="B728" s="50" t="s">
        <v>236</v>
      </c>
      <c r="C728" s="52" t="str">
        <f>IF(H728="","",IF(INDEX('Disrupt-DIH'!$B$8:$B$22,MATCH(B728,'Disrupt-DIH'!$A$8:$A$22,0))="","",INDEX('Disrupt-DIH'!$B$8:$B$22,MATCH(B728,'Disrupt-DIH'!$A$8:$A$22,0))))</f>
        <v/>
      </c>
      <c r="D728" s="64" t="s">
        <v>37</v>
      </c>
      <c r="E728" s="64" t="str">
        <f>IF(INDEX('Disrupt-DIH'!$B$8:$B$22,MATCH($B728,'Disrupt-DIH'!$A$8:$A$22,0))="","",IF(INDEX('Disrupt-DIH'!D$8:D$22,MATCH($B728,'Disrupt-DIH'!$A$8:$A$22,0))="N/A","No","Yes"))</f>
        <v/>
      </c>
      <c r="F728" s="64" t="str">
        <f>IF(INDEX('Disrupt-DIH'!$B$8:$B$22,MATCH($B728,'Disrupt-DIH'!$A$8:$A$22,0))="","",IF(INDEX('Disrupt-DIH'!E$8:E$22,MATCH($B728,'Disrupt-DIH'!$A$8:$A$22,0))="N/A","No","Yes"))</f>
        <v/>
      </c>
      <c r="G728" s="64" t="str">
        <f>IF(INDEX('Disrupt-DIH'!$B$8:$B$22,MATCH($B728,'Disrupt-DIH'!$A$8:$A$22,0))="","",IF(INDEX('Disrupt-DIH'!F$8:F$22,MATCH($B728,'Disrupt-DIH'!$A$8:$A$22,0))="N/A","No","Yes"))</f>
        <v/>
      </c>
      <c r="H728" s="64" t="str">
        <f t="shared" si="33"/>
        <v/>
      </c>
      <c r="I728" s="50">
        <v>1</v>
      </c>
      <c r="J728" s="52" t="str">
        <f>IF(INDEX('Detail-SR'!$B$8:$B$27,MATCH(I728,'Detail-SR'!$A$8:$A$27,0))="","",IF(INDEX('Detail-SR'!$E$8:$E$27,MATCH(I728,'Detail-SR'!$A$8:$A$27,0))=H728,INDEX('Detail-SR'!$B$8:$B$27,MATCH(I728,'Detail-SR'!$A$8:$A$27,0)),""))</f>
        <v/>
      </c>
      <c r="K728" s="33"/>
      <c r="L728" s="50">
        <f t="shared" si="34"/>
        <v>0</v>
      </c>
      <c r="M728" s="50" t="str">
        <f t="shared" si="35"/>
        <v>D13a</v>
      </c>
    </row>
    <row r="729" spans="1:13" x14ac:dyDescent="0.25">
      <c r="A729" s="50">
        <v>722</v>
      </c>
      <c r="B729" s="50" t="s">
        <v>236</v>
      </c>
      <c r="C729" s="52" t="str">
        <f>IF(H729="","",IF(INDEX('Disrupt-DIH'!$B$8:$B$22,MATCH(B729,'Disrupt-DIH'!$A$8:$A$22,0))="","",INDEX('Disrupt-DIH'!$B$8:$B$22,MATCH(B729,'Disrupt-DIH'!$A$8:$A$22,0))))</f>
        <v/>
      </c>
      <c r="D729" s="64" t="s">
        <v>37</v>
      </c>
      <c r="E729" s="64" t="str">
        <f>IF(INDEX('Disrupt-DIH'!$B$8:$B$22,MATCH($B729,'Disrupt-DIH'!$A$8:$A$22,0))="","",IF(INDEX('Disrupt-DIH'!D$8:D$22,MATCH($B729,'Disrupt-DIH'!$A$8:$A$22,0))="N/A","No","Yes"))</f>
        <v/>
      </c>
      <c r="F729" s="64" t="str">
        <f>IF(INDEX('Disrupt-DIH'!$B$8:$B$22,MATCH($B729,'Disrupt-DIH'!$A$8:$A$22,0))="","",IF(INDEX('Disrupt-DIH'!E$8:E$22,MATCH($B729,'Disrupt-DIH'!$A$8:$A$22,0))="N/A","No","Yes"))</f>
        <v/>
      </c>
      <c r="G729" s="64" t="str">
        <f>IF(INDEX('Disrupt-DIH'!$B$8:$B$22,MATCH($B729,'Disrupt-DIH'!$A$8:$A$22,0))="","",IF(INDEX('Disrupt-DIH'!F$8:F$22,MATCH($B729,'Disrupt-DIH'!$A$8:$A$22,0))="N/A","No","Yes"))</f>
        <v/>
      </c>
      <c r="H729" s="64" t="str">
        <f t="shared" si="33"/>
        <v/>
      </c>
      <c r="I729" s="50">
        <v>2</v>
      </c>
      <c r="J729" s="52" t="str">
        <f>IF(INDEX('Detail-SR'!$B$8:$B$27,MATCH(I729,'Detail-SR'!$A$8:$A$27,0))="","",IF(INDEX('Detail-SR'!$E$8:$E$27,MATCH(I729,'Detail-SR'!$A$8:$A$27,0))=H729,INDEX('Detail-SR'!$B$8:$B$27,MATCH(I729,'Detail-SR'!$A$8:$A$27,0)),""))</f>
        <v/>
      </c>
      <c r="K729" s="33"/>
      <c r="L729" s="50">
        <f t="shared" si="34"/>
        <v>0</v>
      </c>
      <c r="M729" s="50" t="str">
        <f t="shared" si="35"/>
        <v>D13a</v>
      </c>
    </row>
    <row r="730" spans="1:13" x14ac:dyDescent="0.25">
      <c r="A730" s="50">
        <v>723</v>
      </c>
      <c r="B730" s="50" t="s">
        <v>236</v>
      </c>
      <c r="C730" s="52" t="str">
        <f>IF(H730="","",IF(INDEX('Disrupt-DIH'!$B$8:$B$22,MATCH(B730,'Disrupt-DIH'!$A$8:$A$22,0))="","",INDEX('Disrupt-DIH'!$B$8:$B$22,MATCH(B730,'Disrupt-DIH'!$A$8:$A$22,0))))</f>
        <v/>
      </c>
      <c r="D730" s="64" t="s">
        <v>37</v>
      </c>
      <c r="E730" s="64" t="str">
        <f>IF(INDEX('Disrupt-DIH'!$B$8:$B$22,MATCH($B730,'Disrupt-DIH'!$A$8:$A$22,0))="","",IF(INDEX('Disrupt-DIH'!D$8:D$22,MATCH($B730,'Disrupt-DIH'!$A$8:$A$22,0))="N/A","No","Yes"))</f>
        <v/>
      </c>
      <c r="F730" s="64" t="str">
        <f>IF(INDEX('Disrupt-DIH'!$B$8:$B$22,MATCH($B730,'Disrupt-DIH'!$A$8:$A$22,0))="","",IF(INDEX('Disrupt-DIH'!E$8:E$22,MATCH($B730,'Disrupt-DIH'!$A$8:$A$22,0))="N/A","No","Yes"))</f>
        <v/>
      </c>
      <c r="G730" s="64" t="str">
        <f>IF(INDEX('Disrupt-DIH'!$B$8:$B$22,MATCH($B730,'Disrupt-DIH'!$A$8:$A$22,0))="","",IF(INDEX('Disrupt-DIH'!F$8:F$22,MATCH($B730,'Disrupt-DIH'!$A$8:$A$22,0))="N/A","No","Yes"))</f>
        <v/>
      </c>
      <c r="H730" s="64" t="str">
        <f t="shared" si="33"/>
        <v/>
      </c>
      <c r="I730" s="50">
        <v>3</v>
      </c>
      <c r="J730" s="52" t="str">
        <f>IF(INDEX('Detail-SR'!$B$8:$B$27,MATCH(I730,'Detail-SR'!$A$8:$A$27,0))="","",IF(INDEX('Detail-SR'!$E$8:$E$27,MATCH(I730,'Detail-SR'!$A$8:$A$27,0))=H730,INDEX('Detail-SR'!$B$8:$B$27,MATCH(I730,'Detail-SR'!$A$8:$A$27,0)),""))</f>
        <v/>
      </c>
      <c r="K730" s="33"/>
      <c r="L730" s="50">
        <f t="shared" si="34"/>
        <v>0</v>
      </c>
      <c r="M730" s="50" t="str">
        <f t="shared" si="35"/>
        <v>D13a</v>
      </c>
    </row>
    <row r="731" spans="1:13" x14ac:dyDescent="0.25">
      <c r="A731" s="50">
        <v>724</v>
      </c>
      <c r="B731" s="50" t="s">
        <v>236</v>
      </c>
      <c r="C731" s="52" t="str">
        <f>IF(H731="","",IF(INDEX('Disrupt-DIH'!$B$8:$B$22,MATCH(B731,'Disrupt-DIH'!$A$8:$A$22,0))="","",INDEX('Disrupt-DIH'!$B$8:$B$22,MATCH(B731,'Disrupt-DIH'!$A$8:$A$22,0))))</f>
        <v/>
      </c>
      <c r="D731" s="64" t="s">
        <v>37</v>
      </c>
      <c r="E731" s="64" t="str">
        <f>IF(INDEX('Disrupt-DIH'!$B$8:$B$22,MATCH($B731,'Disrupt-DIH'!$A$8:$A$22,0))="","",IF(INDEX('Disrupt-DIH'!D$8:D$22,MATCH($B731,'Disrupt-DIH'!$A$8:$A$22,0))="N/A","No","Yes"))</f>
        <v/>
      </c>
      <c r="F731" s="64" t="str">
        <f>IF(INDEX('Disrupt-DIH'!$B$8:$B$22,MATCH($B731,'Disrupt-DIH'!$A$8:$A$22,0))="","",IF(INDEX('Disrupt-DIH'!E$8:E$22,MATCH($B731,'Disrupt-DIH'!$A$8:$A$22,0))="N/A","No","Yes"))</f>
        <v/>
      </c>
      <c r="G731" s="64" t="str">
        <f>IF(INDEX('Disrupt-DIH'!$B$8:$B$22,MATCH($B731,'Disrupt-DIH'!$A$8:$A$22,0))="","",IF(INDEX('Disrupt-DIH'!F$8:F$22,MATCH($B731,'Disrupt-DIH'!$A$8:$A$22,0))="N/A","No","Yes"))</f>
        <v/>
      </c>
      <c r="H731" s="64" t="str">
        <f t="shared" si="33"/>
        <v/>
      </c>
      <c r="I731" s="50">
        <v>4</v>
      </c>
      <c r="J731" s="52" t="str">
        <f>IF(INDEX('Detail-SR'!$B$8:$B$27,MATCH(I731,'Detail-SR'!$A$8:$A$27,0))="","",IF(INDEX('Detail-SR'!$E$8:$E$27,MATCH(I731,'Detail-SR'!$A$8:$A$27,0))=H731,INDEX('Detail-SR'!$B$8:$B$27,MATCH(I731,'Detail-SR'!$A$8:$A$27,0)),""))</f>
        <v/>
      </c>
      <c r="K731" s="33"/>
      <c r="L731" s="50">
        <f t="shared" si="34"/>
        <v>0</v>
      </c>
      <c r="M731" s="50" t="str">
        <f t="shared" si="35"/>
        <v>D13a</v>
      </c>
    </row>
    <row r="732" spans="1:13" x14ac:dyDescent="0.25">
      <c r="A732" s="50">
        <v>725</v>
      </c>
      <c r="B732" s="50" t="s">
        <v>236</v>
      </c>
      <c r="C732" s="52" t="str">
        <f>IF(H732="","",IF(INDEX('Disrupt-DIH'!$B$8:$B$22,MATCH(B732,'Disrupt-DIH'!$A$8:$A$22,0))="","",INDEX('Disrupt-DIH'!$B$8:$B$22,MATCH(B732,'Disrupt-DIH'!$A$8:$A$22,0))))</f>
        <v/>
      </c>
      <c r="D732" s="64" t="s">
        <v>37</v>
      </c>
      <c r="E732" s="64" t="str">
        <f>IF(INDEX('Disrupt-DIH'!$B$8:$B$22,MATCH($B732,'Disrupt-DIH'!$A$8:$A$22,0))="","",IF(INDEX('Disrupt-DIH'!D$8:D$22,MATCH($B732,'Disrupt-DIH'!$A$8:$A$22,0))="N/A","No","Yes"))</f>
        <v/>
      </c>
      <c r="F732" s="64" t="str">
        <f>IF(INDEX('Disrupt-DIH'!$B$8:$B$22,MATCH($B732,'Disrupt-DIH'!$A$8:$A$22,0))="","",IF(INDEX('Disrupt-DIH'!E$8:E$22,MATCH($B732,'Disrupt-DIH'!$A$8:$A$22,0))="N/A","No","Yes"))</f>
        <v/>
      </c>
      <c r="G732" s="64" t="str">
        <f>IF(INDEX('Disrupt-DIH'!$B$8:$B$22,MATCH($B732,'Disrupt-DIH'!$A$8:$A$22,0))="","",IF(INDEX('Disrupt-DIH'!F$8:F$22,MATCH($B732,'Disrupt-DIH'!$A$8:$A$22,0))="N/A","No","Yes"))</f>
        <v/>
      </c>
      <c r="H732" s="64" t="str">
        <f t="shared" si="33"/>
        <v/>
      </c>
      <c r="I732" s="50">
        <v>5</v>
      </c>
      <c r="J732" s="52" t="str">
        <f>IF(INDEX('Detail-SR'!$B$8:$B$27,MATCH(I732,'Detail-SR'!$A$8:$A$27,0))="","",IF(INDEX('Detail-SR'!$E$8:$E$27,MATCH(I732,'Detail-SR'!$A$8:$A$27,0))=H732,INDEX('Detail-SR'!$B$8:$B$27,MATCH(I732,'Detail-SR'!$A$8:$A$27,0)),""))</f>
        <v/>
      </c>
      <c r="K732" s="33"/>
      <c r="L732" s="50">
        <f t="shared" si="34"/>
        <v>0</v>
      </c>
      <c r="M732" s="50" t="str">
        <f t="shared" si="35"/>
        <v>D13a</v>
      </c>
    </row>
    <row r="733" spans="1:13" x14ac:dyDescent="0.25">
      <c r="A733" s="50">
        <v>726</v>
      </c>
      <c r="B733" s="50" t="s">
        <v>236</v>
      </c>
      <c r="C733" s="52" t="str">
        <f>IF(H733="","",IF(INDEX('Disrupt-DIH'!$B$8:$B$22,MATCH(B733,'Disrupt-DIH'!$A$8:$A$22,0))="","",INDEX('Disrupt-DIH'!$B$8:$B$22,MATCH(B733,'Disrupt-DIH'!$A$8:$A$22,0))))</f>
        <v/>
      </c>
      <c r="D733" s="64" t="s">
        <v>37</v>
      </c>
      <c r="E733" s="64" t="str">
        <f>IF(INDEX('Disrupt-DIH'!$B$8:$B$22,MATCH($B733,'Disrupt-DIH'!$A$8:$A$22,0))="","",IF(INDEX('Disrupt-DIH'!D$8:D$22,MATCH($B733,'Disrupt-DIH'!$A$8:$A$22,0))="N/A","No","Yes"))</f>
        <v/>
      </c>
      <c r="F733" s="64" t="str">
        <f>IF(INDEX('Disrupt-DIH'!$B$8:$B$22,MATCH($B733,'Disrupt-DIH'!$A$8:$A$22,0))="","",IF(INDEX('Disrupt-DIH'!E$8:E$22,MATCH($B733,'Disrupt-DIH'!$A$8:$A$22,0))="N/A","No","Yes"))</f>
        <v/>
      </c>
      <c r="G733" s="64" t="str">
        <f>IF(INDEX('Disrupt-DIH'!$B$8:$B$22,MATCH($B733,'Disrupt-DIH'!$A$8:$A$22,0))="","",IF(INDEX('Disrupt-DIH'!F$8:F$22,MATCH($B733,'Disrupt-DIH'!$A$8:$A$22,0))="N/A","No","Yes"))</f>
        <v/>
      </c>
      <c r="H733" s="64" t="str">
        <f t="shared" si="33"/>
        <v/>
      </c>
      <c r="I733" s="50">
        <v>6</v>
      </c>
      <c r="J733" s="52" t="str">
        <f>IF(INDEX('Detail-SR'!$B$8:$B$27,MATCH(I733,'Detail-SR'!$A$8:$A$27,0))="","",IF(INDEX('Detail-SR'!$E$8:$E$27,MATCH(I733,'Detail-SR'!$A$8:$A$27,0))=H733,INDEX('Detail-SR'!$B$8:$B$27,MATCH(I733,'Detail-SR'!$A$8:$A$27,0)),""))</f>
        <v/>
      </c>
      <c r="K733" s="33"/>
      <c r="L733" s="50">
        <f t="shared" si="34"/>
        <v>0</v>
      </c>
      <c r="M733" s="50" t="str">
        <f t="shared" si="35"/>
        <v>D13a</v>
      </c>
    </row>
    <row r="734" spans="1:13" x14ac:dyDescent="0.25">
      <c r="A734" s="50">
        <v>727</v>
      </c>
      <c r="B734" s="50" t="s">
        <v>236</v>
      </c>
      <c r="C734" s="52" t="str">
        <f>IF(H734="","",IF(INDEX('Disrupt-DIH'!$B$8:$B$22,MATCH(B734,'Disrupt-DIH'!$A$8:$A$22,0))="","",INDEX('Disrupt-DIH'!$B$8:$B$22,MATCH(B734,'Disrupt-DIH'!$A$8:$A$22,0))))</f>
        <v/>
      </c>
      <c r="D734" s="64" t="s">
        <v>37</v>
      </c>
      <c r="E734" s="64" t="str">
        <f>IF(INDEX('Disrupt-DIH'!$B$8:$B$22,MATCH($B734,'Disrupt-DIH'!$A$8:$A$22,0))="","",IF(INDEX('Disrupt-DIH'!D$8:D$22,MATCH($B734,'Disrupt-DIH'!$A$8:$A$22,0))="N/A","No","Yes"))</f>
        <v/>
      </c>
      <c r="F734" s="64" t="str">
        <f>IF(INDEX('Disrupt-DIH'!$B$8:$B$22,MATCH($B734,'Disrupt-DIH'!$A$8:$A$22,0))="","",IF(INDEX('Disrupt-DIH'!E$8:E$22,MATCH($B734,'Disrupt-DIH'!$A$8:$A$22,0))="N/A","No","Yes"))</f>
        <v/>
      </c>
      <c r="G734" s="64" t="str">
        <f>IF(INDEX('Disrupt-DIH'!$B$8:$B$22,MATCH($B734,'Disrupt-DIH'!$A$8:$A$22,0))="","",IF(INDEX('Disrupt-DIH'!F$8:F$22,MATCH($B734,'Disrupt-DIH'!$A$8:$A$22,0))="N/A","No","Yes"))</f>
        <v/>
      </c>
      <c r="H734" s="64" t="str">
        <f t="shared" si="33"/>
        <v/>
      </c>
      <c r="I734" s="50">
        <v>7</v>
      </c>
      <c r="J734" s="52" t="str">
        <f>IF(INDEX('Detail-SR'!$B$8:$B$27,MATCH(I734,'Detail-SR'!$A$8:$A$27,0))="","",IF(INDEX('Detail-SR'!$E$8:$E$27,MATCH(I734,'Detail-SR'!$A$8:$A$27,0))=H734,INDEX('Detail-SR'!$B$8:$B$27,MATCH(I734,'Detail-SR'!$A$8:$A$27,0)),""))</f>
        <v/>
      </c>
      <c r="K734" s="33"/>
      <c r="L734" s="50">
        <f t="shared" si="34"/>
        <v>0</v>
      </c>
      <c r="M734" s="50" t="str">
        <f t="shared" si="35"/>
        <v>D13a</v>
      </c>
    </row>
    <row r="735" spans="1:13" x14ac:dyDescent="0.25">
      <c r="A735" s="50">
        <v>728</v>
      </c>
      <c r="B735" s="50" t="s">
        <v>236</v>
      </c>
      <c r="C735" s="52" t="str">
        <f>IF(H735="","",IF(INDEX('Disrupt-DIH'!$B$8:$B$22,MATCH(B735,'Disrupt-DIH'!$A$8:$A$22,0))="","",INDEX('Disrupt-DIH'!$B$8:$B$22,MATCH(B735,'Disrupt-DIH'!$A$8:$A$22,0))))</f>
        <v/>
      </c>
      <c r="D735" s="64" t="s">
        <v>37</v>
      </c>
      <c r="E735" s="64" t="str">
        <f>IF(INDEX('Disrupt-DIH'!$B$8:$B$22,MATCH($B735,'Disrupt-DIH'!$A$8:$A$22,0))="","",IF(INDEX('Disrupt-DIH'!D$8:D$22,MATCH($B735,'Disrupt-DIH'!$A$8:$A$22,0))="N/A","No","Yes"))</f>
        <v/>
      </c>
      <c r="F735" s="64" t="str">
        <f>IF(INDEX('Disrupt-DIH'!$B$8:$B$22,MATCH($B735,'Disrupt-DIH'!$A$8:$A$22,0))="","",IF(INDEX('Disrupt-DIH'!E$8:E$22,MATCH($B735,'Disrupt-DIH'!$A$8:$A$22,0))="N/A","No","Yes"))</f>
        <v/>
      </c>
      <c r="G735" s="64" t="str">
        <f>IF(INDEX('Disrupt-DIH'!$B$8:$B$22,MATCH($B735,'Disrupt-DIH'!$A$8:$A$22,0))="","",IF(INDEX('Disrupt-DIH'!F$8:F$22,MATCH($B735,'Disrupt-DIH'!$A$8:$A$22,0))="N/A","No","Yes"))</f>
        <v/>
      </c>
      <c r="H735" s="64" t="str">
        <f t="shared" si="33"/>
        <v/>
      </c>
      <c r="I735" s="50">
        <v>8</v>
      </c>
      <c r="J735" s="52" t="str">
        <f>IF(INDEX('Detail-SR'!$B$8:$B$27,MATCH(I735,'Detail-SR'!$A$8:$A$27,0))="","",IF(INDEX('Detail-SR'!$E$8:$E$27,MATCH(I735,'Detail-SR'!$A$8:$A$27,0))=H735,INDEX('Detail-SR'!$B$8:$B$27,MATCH(I735,'Detail-SR'!$A$8:$A$27,0)),""))</f>
        <v/>
      </c>
      <c r="K735" s="33"/>
      <c r="L735" s="50">
        <f t="shared" si="34"/>
        <v>0</v>
      </c>
      <c r="M735" s="50" t="str">
        <f t="shared" si="35"/>
        <v>D13a</v>
      </c>
    </row>
    <row r="736" spans="1:13" x14ac:dyDescent="0.25">
      <c r="A736" s="50">
        <v>729</v>
      </c>
      <c r="B736" s="50" t="s">
        <v>236</v>
      </c>
      <c r="C736" s="52" t="str">
        <f>IF(H736="","",IF(INDEX('Disrupt-DIH'!$B$8:$B$22,MATCH(B736,'Disrupt-DIH'!$A$8:$A$22,0))="","",INDEX('Disrupt-DIH'!$B$8:$B$22,MATCH(B736,'Disrupt-DIH'!$A$8:$A$22,0))))</f>
        <v/>
      </c>
      <c r="D736" s="64" t="s">
        <v>37</v>
      </c>
      <c r="E736" s="64" t="str">
        <f>IF(INDEX('Disrupt-DIH'!$B$8:$B$22,MATCH($B736,'Disrupt-DIH'!$A$8:$A$22,0))="","",IF(INDEX('Disrupt-DIH'!D$8:D$22,MATCH($B736,'Disrupt-DIH'!$A$8:$A$22,0))="N/A","No","Yes"))</f>
        <v/>
      </c>
      <c r="F736" s="64" t="str">
        <f>IF(INDEX('Disrupt-DIH'!$B$8:$B$22,MATCH($B736,'Disrupt-DIH'!$A$8:$A$22,0))="","",IF(INDEX('Disrupt-DIH'!E$8:E$22,MATCH($B736,'Disrupt-DIH'!$A$8:$A$22,0))="N/A","No","Yes"))</f>
        <v/>
      </c>
      <c r="G736" s="64" t="str">
        <f>IF(INDEX('Disrupt-DIH'!$B$8:$B$22,MATCH($B736,'Disrupt-DIH'!$A$8:$A$22,0))="","",IF(INDEX('Disrupt-DIH'!F$8:F$22,MATCH($B736,'Disrupt-DIH'!$A$8:$A$22,0))="N/A","No","Yes"))</f>
        <v/>
      </c>
      <c r="H736" s="64" t="str">
        <f t="shared" si="33"/>
        <v/>
      </c>
      <c r="I736" s="50">
        <v>9</v>
      </c>
      <c r="J736" s="52" t="str">
        <f>IF(INDEX('Detail-SR'!$B$8:$B$27,MATCH(I736,'Detail-SR'!$A$8:$A$27,0))="","",IF(INDEX('Detail-SR'!$E$8:$E$27,MATCH(I736,'Detail-SR'!$A$8:$A$27,0))=H736,INDEX('Detail-SR'!$B$8:$B$27,MATCH(I736,'Detail-SR'!$A$8:$A$27,0)),""))</f>
        <v/>
      </c>
      <c r="K736" s="33"/>
      <c r="L736" s="50">
        <f t="shared" si="34"/>
        <v>0</v>
      </c>
      <c r="M736" s="50" t="str">
        <f t="shared" si="35"/>
        <v>D13a</v>
      </c>
    </row>
    <row r="737" spans="1:13" x14ac:dyDescent="0.25">
      <c r="A737" s="50">
        <v>730</v>
      </c>
      <c r="B737" s="50" t="s">
        <v>236</v>
      </c>
      <c r="C737" s="52" t="str">
        <f>IF(H737="","",IF(INDEX('Disrupt-DIH'!$B$8:$B$22,MATCH(B737,'Disrupt-DIH'!$A$8:$A$22,0))="","",INDEX('Disrupt-DIH'!$B$8:$B$22,MATCH(B737,'Disrupt-DIH'!$A$8:$A$22,0))))</f>
        <v/>
      </c>
      <c r="D737" s="64" t="s">
        <v>37</v>
      </c>
      <c r="E737" s="64" t="str">
        <f>IF(INDEX('Disrupt-DIH'!$B$8:$B$22,MATCH($B737,'Disrupt-DIH'!$A$8:$A$22,0))="","",IF(INDEX('Disrupt-DIH'!D$8:D$22,MATCH($B737,'Disrupt-DIH'!$A$8:$A$22,0))="N/A","No","Yes"))</f>
        <v/>
      </c>
      <c r="F737" s="64" t="str">
        <f>IF(INDEX('Disrupt-DIH'!$B$8:$B$22,MATCH($B737,'Disrupt-DIH'!$A$8:$A$22,0))="","",IF(INDEX('Disrupt-DIH'!E$8:E$22,MATCH($B737,'Disrupt-DIH'!$A$8:$A$22,0))="N/A","No","Yes"))</f>
        <v/>
      </c>
      <c r="G737" s="64" t="str">
        <f>IF(INDEX('Disrupt-DIH'!$B$8:$B$22,MATCH($B737,'Disrupt-DIH'!$A$8:$A$22,0))="","",IF(INDEX('Disrupt-DIH'!F$8:F$22,MATCH($B737,'Disrupt-DIH'!$A$8:$A$22,0))="N/A","No","Yes"))</f>
        <v/>
      </c>
      <c r="H737" s="64" t="str">
        <f t="shared" si="33"/>
        <v/>
      </c>
      <c r="I737" s="50">
        <v>10</v>
      </c>
      <c r="J737" s="52" t="str">
        <f>IF(INDEX('Detail-SR'!$B$8:$B$27,MATCH(I737,'Detail-SR'!$A$8:$A$27,0))="","",IF(INDEX('Detail-SR'!$E$8:$E$27,MATCH(I737,'Detail-SR'!$A$8:$A$27,0))=H737,INDEX('Detail-SR'!$B$8:$B$27,MATCH(I737,'Detail-SR'!$A$8:$A$27,0)),""))</f>
        <v/>
      </c>
      <c r="K737" s="33"/>
      <c r="L737" s="50">
        <f t="shared" si="34"/>
        <v>0</v>
      </c>
      <c r="M737" s="50" t="str">
        <f t="shared" si="35"/>
        <v>D13a</v>
      </c>
    </row>
    <row r="738" spans="1:13" x14ac:dyDescent="0.25">
      <c r="A738" s="50">
        <v>731</v>
      </c>
      <c r="B738" s="50" t="s">
        <v>236</v>
      </c>
      <c r="C738" s="52" t="str">
        <f>IF(H738="","",IF(INDEX('Disrupt-DIH'!$B$8:$B$22,MATCH(B738,'Disrupt-DIH'!$A$8:$A$22,0))="","",INDEX('Disrupt-DIH'!$B$8:$B$22,MATCH(B738,'Disrupt-DIH'!$A$8:$A$22,0))))</f>
        <v/>
      </c>
      <c r="D738" s="64" t="s">
        <v>37</v>
      </c>
      <c r="E738" s="64" t="str">
        <f>IF(INDEX('Disrupt-DIH'!$B$8:$B$22,MATCH($B738,'Disrupt-DIH'!$A$8:$A$22,0))="","",IF(INDEX('Disrupt-DIH'!D$8:D$22,MATCH($B738,'Disrupt-DIH'!$A$8:$A$22,0))="N/A","No","Yes"))</f>
        <v/>
      </c>
      <c r="F738" s="64" t="str">
        <f>IF(INDEX('Disrupt-DIH'!$B$8:$B$22,MATCH($B738,'Disrupt-DIH'!$A$8:$A$22,0))="","",IF(INDEX('Disrupt-DIH'!E$8:E$22,MATCH($B738,'Disrupt-DIH'!$A$8:$A$22,0))="N/A","No","Yes"))</f>
        <v/>
      </c>
      <c r="G738" s="64" t="str">
        <f>IF(INDEX('Disrupt-DIH'!$B$8:$B$22,MATCH($B738,'Disrupt-DIH'!$A$8:$A$22,0))="","",IF(INDEX('Disrupt-DIH'!F$8:F$22,MATCH($B738,'Disrupt-DIH'!$A$8:$A$22,0))="N/A","No","Yes"))</f>
        <v/>
      </c>
      <c r="H738" s="64" t="str">
        <f t="shared" si="33"/>
        <v/>
      </c>
      <c r="I738" s="50">
        <v>11</v>
      </c>
      <c r="J738" s="52" t="str">
        <f>IF(INDEX('Detail-SR'!$B$8:$B$27,MATCH(I738,'Detail-SR'!$A$8:$A$27,0))="","",IF(INDEX('Detail-SR'!$E$8:$E$27,MATCH(I738,'Detail-SR'!$A$8:$A$27,0))=H738,INDEX('Detail-SR'!$B$8:$B$27,MATCH(I738,'Detail-SR'!$A$8:$A$27,0)),""))</f>
        <v/>
      </c>
      <c r="K738" s="33"/>
      <c r="L738" s="50">
        <f t="shared" si="34"/>
        <v>0</v>
      </c>
      <c r="M738" s="50" t="str">
        <f t="shared" si="35"/>
        <v>D13a</v>
      </c>
    </row>
    <row r="739" spans="1:13" x14ac:dyDescent="0.25">
      <c r="A739" s="50">
        <v>732</v>
      </c>
      <c r="B739" s="50" t="s">
        <v>236</v>
      </c>
      <c r="C739" s="52" t="str">
        <f>IF(H739="","",IF(INDEX('Disrupt-DIH'!$B$8:$B$22,MATCH(B739,'Disrupt-DIH'!$A$8:$A$22,0))="","",INDEX('Disrupt-DIH'!$B$8:$B$22,MATCH(B739,'Disrupt-DIH'!$A$8:$A$22,0))))</f>
        <v/>
      </c>
      <c r="D739" s="64" t="s">
        <v>37</v>
      </c>
      <c r="E739" s="64" t="str">
        <f>IF(INDEX('Disrupt-DIH'!$B$8:$B$22,MATCH($B739,'Disrupt-DIH'!$A$8:$A$22,0))="","",IF(INDEX('Disrupt-DIH'!D$8:D$22,MATCH($B739,'Disrupt-DIH'!$A$8:$A$22,0))="N/A","No","Yes"))</f>
        <v/>
      </c>
      <c r="F739" s="64" t="str">
        <f>IF(INDEX('Disrupt-DIH'!$B$8:$B$22,MATCH($B739,'Disrupt-DIH'!$A$8:$A$22,0))="","",IF(INDEX('Disrupt-DIH'!E$8:E$22,MATCH($B739,'Disrupt-DIH'!$A$8:$A$22,0))="N/A","No","Yes"))</f>
        <v/>
      </c>
      <c r="G739" s="64" t="str">
        <f>IF(INDEX('Disrupt-DIH'!$B$8:$B$22,MATCH($B739,'Disrupt-DIH'!$A$8:$A$22,0))="","",IF(INDEX('Disrupt-DIH'!F$8:F$22,MATCH($B739,'Disrupt-DIH'!$A$8:$A$22,0))="N/A","No","Yes"))</f>
        <v/>
      </c>
      <c r="H739" s="64" t="str">
        <f t="shared" si="33"/>
        <v/>
      </c>
      <c r="I739" s="50">
        <v>12</v>
      </c>
      <c r="J739" s="52" t="str">
        <f>IF(INDEX('Detail-SR'!$B$8:$B$27,MATCH(I739,'Detail-SR'!$A$8:$A$27,0))="","",IF(INDEX('Detail-SR'!$E$8:$E$27,MATCH(I739,'Detail-SR'!$A$8:$A$27,0))=H739,INDEX('Detail-SR'!$B$8:$B$27,MATCH(I739,'Detail-SR'!$A$8:$A$27,0)),""))</f>
        <v/>
      </c>
      <c r="K739" s="33"/>
      <c r="L739" s="50">
        <f t="shared" si="34"/>
        <v>0</v>
      </c>
      <c r="M739" s="50" t="str">
        <f t="shared" si="35"/>
        <v>D13a</v>
      </c>
    </row>
    <row r="740" spans="1:13" x14ac:dyDescent="0.25">
      <c r="A740" s="50">
        <v>733</v>
      </c>
      <c r="B740" s="50" t="s">
        <v>236</v>
      </c>
      <c r="C740" s="52" t="str">
        <f>IF(H740="","",IF(INDEX('Disrupt-DIH'!$B$8:$B$22,MATCH(B740,'Disrupt-DIH'!$A$8:$A$22,0))="","",INDEX('Disrupt-DIH'!$B$8:$B$22,MATCH(B740,'Disrupt-DIH'!$A$8:$A$22,0))))</f>
        <v/>
      </c>
      <c r="D740" s="64" t="s">
        <v>37</v>
      </c>
      <c r="E740" s="64" t="str">
        <f>IF(INDEX('Disrupt-DIH'!$B$8:$B$22,MATCH($B740,'Disrupt-DIH'!$A$8:$A$22,0))="","",IF(INDEX('Disrupt-DIH'!D$8:D$22,MATCH($B740,'Disrupt-DIH'!$A$8:$A$22,0))="N/A","No","Yes"))</f>
        <v/>
      </c>
      <c r="F740" s="64" t="str">
        <f>IF(INDEX('Disrupt-DIH'!$B$8:$B$22,MATCH($B740,'Disrupt-DIH'!$A$8:$A$22,0))="","",IF(INDEX('Disrupt-DIH'!E$8:E$22,MATCH($B740,'Disrupt-DIH'!$A$8:$A$22,0))="N/A","No","Yes"))</f>
        <v/>
      </c>
      <c r="G740" s="64" t="str">
        <f>IF(INDEX('Disrupt-DIH'!$B$8:$B$22,MATCH($B740,'Disrupt-DIH'!$A$8:$A$22,0))="","",IF(INDEX('Disrupt-DIH'!F$8:F$22,MATCH($B740,'Disrupt-DIH'!$A$8:$A$22,0))="N/A","No","Yes"))</f>
        <v/>
      </c>
      <c r="H740" s="64" t="str">
        <f t="shared" si="33"/>
        <v/>
      </c>
      <c r="I740" s="50">
        <v>13</v>
      </c>
      <c r="J740" s="52" t="str">
        <f>IF(INDEX('Detail-SR'!$B$8:$B$27,MATCH(I740,'Detail-SR'!$A$8:$A$27,0))="","",IF(INDEX('Detail-SR'!$E$8:$E$27,MATCH(I740,'Detail-SR'!$A$8:$A$27,0))=H740,INDEX('Detail-SR'!$B$8:$B$27,MATCH(I740,'Detail-SR'!$A$8:$A$27,0)),""))</f>
        <v/>
      </c>
      <c r="K740" s="33"/>
      <c r="L740" s="50">
        <f t="shared" si="34"/>
        <v>0</v>
      </c>
      <c r="M740" s="50" t="str">
        <f t="shared" si="35"/>
        <v>D13a</v>
      </c>
    </row>
    <row r="741" spans="1:13" x14ac:dyDescent="0.25">
      <c r="A741" s="50">
        <v>734</v>
      </c>
      <c r="B741" s="50" t="s">
        <v>236</v>
      </c>
      <c r="C741" s="52" t="str">
        <f>IF(H741="","",IF(INDEX('Disrupt-DIH'!$B$8:$B$22,MATCH(B741,'Disrupt-DIH'!$A$8:$A$22,0))="","",INDEX('Disrupt-DIH'!$B$8:$B$22,MATCH(B741,'Disrupt-DIH'!$A$8:$A$22,0))))</f>
        <v/>
      </c>
      <c r="D741" s="64" t="s">
        <v>37</v>
      </c>
      <c r="E741" s="64" t="str">
        <f>IF(INDEX('Disrupt-DIH'!$B$8:$B$22,MATCH($B741,'Disrupt-DIH'!$A$8:$A$22,0))="","",IF(INDEX('Disrupt-DIH'!D$8:D$22,MATCH($B741,'Disrupt-DIH'!$A$8:$A$22,0))="N/A","No","Yes"))</f>
        <v/>
      </c>
      <c r="F741" s="64" t="str">
        <f>IF(INDEX('Disrupt-DIH'!$B$8:$B$22,MATCH($B741,'Disrupt-DIH'!$A$8:$A$22,0))="","",IF(INDEX('Disrupt-DIH'!E$8:E$22,MATCH($B741,'Disrupt-DIH'!$A$8:$A$22,0))="N/A","No","Yes"))</f>
        <v/>
      </c>
      <c r="G741" s="64" t="str">
        <f>IF(INDEX('Disrupt-DIH'!$B$8:$B$22,MATCH($B741,'Disrupt-DIH'!$A$8:$A$22,0))="","",IF(INDEX('Disrupt-DIH'!F$8:F$22,MATCH($B741,'Disrupt-DIH'!$A$8:$A$22,0))="N/A","No","Yes"))</f>
        <v/>
      </c>
      <c r="H741" s="64" t="str">
        <f t="shared" si="33"/>
        <v/>
      </c>
      <c r="I741" s="50">
        <v>14</v>
      </c>
      <c r="J741" s="52" t="str">
        <f>IF(INDEX('Detail-SR'!$B$8:$B$27,MATCH(I741,'Detail-SR'!$A$8:$A$27,0))="","",IF(INDEX('Detail-SR'!$E$8:$E$27,MATCH(I741,'Detail-SR'!$A$8:$A$27,0))=H741,INDEX('Detail-SR'!$B$8:$B$27,MATCH(I741,'Detail-SR'!$A$8:$A$27,0)),""))</f>
        <v/>
      </c>
      <c r="K741" s="33"/>
      <c r="L741" s="50">
        <f t="shared" si="34"/>
        <v>0</v>
      </c>
      <c r="M741" s="50" t="str">
        <f t="shared" si="35"/>
        <v>D13a</v>
      </c>
    </row>
    <row r="742" spans="1:13" x14ac:dyDescent="0.25">
      <c r="A742" s="50">
        <v>735</v>
      </c>
      <c r="B742" s="50" t="s">
        <v>236</v>
      </c>
      <c r="C742" s="52" t="str">
        <f>IF(H742="","",IF(INDEX('Disrupt-DIH'!$B$8:$B$22,MATCH(B742,'Disrupt-DIH'!$A$8:$A$22,0))="","",INDEX('Disrupt-DIH'!$B$8:$B$22,MATCH(B742,'Disrupt-DIH'!$A$8:$A$22,0))))</f>
        <v/>
      </c>
      <c r="D742" s="64" t="s">
        <v>37</v>
      </c>
      <c r="E742" s="64" t="str">
        <f>IF(INDEX('Disrupt-DIH'!$B$8:$B$22,MATCH($B742,'Disrupt-DIH'!$A$8:$A$22,0))="","",IF(INDEX('Disrupt-DIH'!D$8:D$22,MATCH($B742,'Disrupt-DIH'!$A$8:$A$22,0))="N/A","No","Yes"))</f>
        <v/>
      </c>
      <c r="F742" s="64" t="str">
        <f>IF(INDEX('Disrupt-DIH'!$B$8:$B$22,MATCH($B742,'Disrupt-DIH'!$A$8:$A$22,0))="","",IF(INDEX('Disrupt-DIH'!E$8:E$22,MATCH($B742,'Disrupt-DIH'!$A$8:$A$22,0))="N/A","No","Yes"))</f>
        <v/>
      </c>
      <c r="G742" s="64" t="str">
        <f>IF(INDEX('Disrupt-DIH'!$B$8:$B$22,MATCH($B742,'Disrupt-DIH'!$A$8:$A$22,0))="","",IF(INDEX('Disrupt-DIH'!F$8:F$22,MATCH($B742,'Disrupt-DIH'!$A$8:$A$22,0))="N/A","No","Yes"))</f>
        <v/>
      </c>
      <c r="H742" s="64" t="str">
        <f t="shared" si="33"/>
        <v/>
      </c>
      <c r="I742" s="50">
        <v>15</v>
      </c>
      <c r="J742" s="52" t="str">
        <f>IF(INDEX('Detail-SR'!$B$8:$B$27,MATCH(I742,'Detail-SR'!$A$8:$A$27,0))="","",IF(INDEX('Detail-SR'!$E$8:$E$27,MATCH(I742,'Detail-SR'!$A$8:$A$27,0))=H742,INDEX('Detail-SR'!$B$8:$B$27,MATCH(I742,'Detail-SR'!$A$8:$A$27,0)),""))</f>
        <v/>
      </c>
      <c r="K742" s="33"/>
      <c r="L742" s="50">
        <f t="shared" si="34"/>
        <v>0</v>
      </c>
      <c r="M742" s="50" t="str">
        <f t="shared" si="35"/>
        <v>D13a</v>
      </c>
    </row>
    <row r="743" spans="1:13" x14ac:dyDescent="0.25">
      <c r="A743" s="50">
        <v>736</v>
      </c>
      <c r="B743" s="50" t="s">
        <v>236</v>
      </c>
      <c r="C743" s="52" t="str">
        <f>IF(H743="","",IF(INDEX('Disrupt-DIH'!$B$8:$B$22,MATCH(B743,'Disrupt-DIH'!$A$8:$A$22,0))="","",INDEX('Disrupt-DIH'!$B$8:$B$22,MATCH(B743,'Disrupt-DIH'!$A$8:$A$22,0))))</f>
        <v/>
      </c>
      <c r="D743" s="64" t="s">
        <v>37</v>
      </c>
      <c r="E743" s="64" t="str">
        <f>IF(INDEX('Disrupt-DIH'!$B$8:$B$22,MATCH($B743,'Disrupt-DIH'!$A$8:$A$22,0))="","",IF(INDEX('Disrupt-DIH'!D$8:D$22,MATCH($B743,'Disrupt-DIH'!$A$8:$A$22,0))="N/A","No","Yes"))</f>
        <v/>
      </c>
      <c r="F743" s="64" t="str">
        <f>IF(INDEX('Disrupt-DIH'!$B$8:$B$22,MATCH($B743,'Disrupt-DIH'!$A$8:$A$22,0))="","",IF(INDEX('Disrupt-DIH'!E$8:E$22,MATCH($B743,'Disrupt-DIH'!$A$8:$A$22,0))="N/A","No","Yes"))</f>
        <v/>
      </c>
      <c r="G743" s="64" t="str">
        <f>IF(INDEX('Disrupt-DIH'!$B$8:$B$22,MATCH($B743,'Disrupt-DIH'!$A$8:$A$22,0))="","",IF(INDEX('Disrupt-DIH'!F$8:F$22,MATCH($B743,'Disrupt-DIH'!$A$8:$A$22,0))="N/A","No","Yes"))</f>
        <v/>
      </c>
      <c r="H743" s="64" t="str">
        <f t="shared" si="33"/>
        <v/>
      </c>
      <c r="I743" s="50">
        <v>16</v>
      </c>
      <c r="J743" s="52" t="str">
        <f>IF(INDEX('Detail-SR'!$B$8:$B$27,MATCH(I743,'Detail-SR'!$A$8:$A$27,0))="","",IF(INDEX('Detail-SR'!$E$8:$E$27,MATCH(I743,'Detail-SR'!$A$8:$A$27,0))=H743,INDEX('Detail-SR'!$B$8:$B$27,MATCH(I743,'Detail-SR'!$A$8:$A$27,0)),""))</f>
        <v/>
      </c>
      <c r="K743" s="33"/>
      <c r="L743" s="50">
        <f t="shared" si="34"/>
        <v>0</v>
      </c>
      <c r="M743" s="50" t="str">
        <f t="shared" si="35"/>
        <v>D13a</v>
      </c>
    </row>
    <row r="744" spans="1:13" x14ac:dyDescent="0.25">
      <c r="A744" s="50">
        <v>737</v>
      </c>
      <c r="B744" s="50" t="s">
        <v>236</v>
      </c>
      <c r="C744" s="52" t="str">
        <f>IF(H744="","",IF(INDEX('Disrupt-DIH'!$B$8:$B$22,MATCH(B744,'Disrupt-DIH'!$A$8:$A$22,0))="","",INDEX('Disrupt-DIH'!$B$8:$B$22,MATCH(B744,'Disrupt-DIH'!$A$8:$A$22,0))))</f>
        <v/>
      </c>
      <c r="D744" s="64" t="s">
        <v>37</v>
      </c>
      <c r="E744" s="64" t="str">
        <f>IF(INDEX('Disrupt-DIH'!$B$8:$B$22,MATCH($B744,'Disrupt-DIH'!$A$8:$A$22,0))="","",IF(INDEX('Disrupt-DIH'!D$8:D$22,MATCH($B744,'Disrupt-DIH'!$A$8:$A$22,0))="N/A","No","Yes"))</f>
        <v/>
      </c>
      <c r="F744" s="64" t="str">
        <f>IF(INDEX('Disrupt-DIH'!$B$8:$B$22,MATCH($B744,'Disrupt-DIH'!$A$8:$A$22,0))="","",IF(INDEX('Disrupt-DIH'!E$8:E$22,MATCH($B744,'Disrupt-DIH'!$A$8:$A$22,0))="N/A","No","Yes"))</f>
        <v/>
      </c>
      <c r="G744" s="64" t="str">
        <f>IF(INDEX('Disrupt-DIH'!$B$8:$B$22,MATCH($B744,'Disrupt-DIH'!$A$8:$A$22,0))="","",IF(INDEX('Disrupt-DIH'!F$8:F$22,MATCH($B744,'Disrupt-DIH'!$A$8:$A$22,0))="N/A","No","Yes"))</f>
        <v/>
      </c>
      <c r="H744" s="64" t="str">
        <f t="shared" si="33"/>
        <v/>
      </c>
      <c r="I744" s="50">
        <v>17</v>
      </c>
      <c r="J744" s="52" t="str">
        <f>IF(INDEX('Detail-SR'!$B$8:$B$27,MATCH(I744,'Detail-SR'!$A$8:$A$27,0))="","",IF(INDEX('Detail-SR'!$E$8:$E$27,MATCH(I744,'Detail-SR'!$A$8:$A$27,0))=H744,INDEX('Detail-SR'!$B$8:$B$27,MATCH(I744,'Detail-SR'!$A$8:$A$27,0)),""))</f>
        <v/>
      </c>
      <c r="K744" s="33"/>
      <c r="L744" s="50">
        <f t="shared" si="34"/>
        <v>0</v>
      </c>
      <c r="M744" s="50" t="str">
        <f t="shared" si="35"/>
        <v>D13a</v>
      </c>
    </row>
    <row r="745" spans="1:13" x14ac:dyDescent="0.25">
      <c r="A745" s="50">
        <v>738</v>
      </c>
      <c r="B745" s="50" t="s">
        <v>236</v>
      </c>
      <c r="C745" s="52" t="str">
        <f>IF(H745="","",IF(INDEX('Disrupt-DIH'!$B$8:$B$22,MATCH(B745,'Disrupt-DIH'!$A$8:$A$22,0))="","",INDEX('Disrupt-DIH'!$B$8:$B$22,MATCH(B745,'Disrupt-DIH'!$A$8:$A$22,0))))</f>
        <v/>
      </c>
      <c r="D745" s="64" t="s">
        <v>37</v>
      </c>
      <c r="E745" s="64" t="str">
        <f>IF(INDEX('Disrupt-DIH'!$B$8:$B$22,MATCH($B745,'Disrupt-DIH'!$A$8:$A$22,0))="","",IF(INDEX('Disrupt-DIH'!D$8:D$22,MATCH($B745,'Disrupt-DIH'!$A$8:$A$22,0))="N/A","No","Yes"))</f>
        <v/>
      </c>
      <c r="F745" s="64" t="str">
        <f>IF(INDEX('Disrupt-DIH'!$B$8:$B$22,MATCH($B745,'Disrupt-DIH'!$A$8:$A$22,0))="","",IF(INDEX('Disrupt-DIH'!E$8:E$22,MATCH($B745,'Disrupt-DIH'!$A$8:$A$22,0))="N/A","No","Yes"))</f>
        <v/>
      </c>
      <c r="G745" s="64" t="str">
        <f>IF(INDEX('Disrupt-DIH'!$B$8:$B$22,MATCH($B745,'Disrupt-DIH'!$A$8:$A$22,0))="","",IF(INDEX('Disrupt-DIH'!F$8:F$22,MATCH($B745,'Disrupt-DIH'!$A$8:$A$22,0))="N/A","No","Yes"))</f>
        <v/>
      </c>
      <c r="H745" s="64" t="str">
        <f t="shared" si="33"/>
        <v/>
      </c>
      <c r="I745" s="50">
        <v>18</v>
      </c>
      <c r="J745" s="52" t="str">
        <f>IF(INDEX('Detail-SR'!$B$8:$B$27,MATCH(I745,'Detail-SR'!$A$8:$A$27,0))="","",IF(INDEX('Detail-SR'!$E$8:$E$27,MATCH(I745,'Detail-SR'!$A$8:$A$27,0))=H745,INDEX('Detail-SR'!$B$8:$B$27,MATCH(I745,'Detail-SR'!$A$8:$A$27,0)),""))</f>
        <v/>
      </c>
      <c r="K745" s="33"/>
      <c r="L745" s="50">
        <f t="shared" si="34"/>
        <v>0</v>
      </c>
      <c r="M745" s="50" t="str">
        <f t="shared" si="35"/>
        <v>D13a</v>
      </c>
    </row>
    <row r="746" spans="1:13" x14ac:dyDescent="0.25">
      <c r="A746" s="50">
        <v>739</v>
      </c>
      <c r="B746" s="50" t="s">
        <v>236</v>
      </c>
      <c r="C746" s="52" t="str">
        <f>IF(H746="","",IF(INDEX('Disrupt-DIH'!$B$8:$B$22,MATCH(B746,'Disrupt-DIH'!$A$8:$A$22,0))="","",INDEX('Disrupt-DIH'!$B$8:$B$22,MATCH(B746,'Disrupt-DIH'!$A$8:$A$22,0))))</f>
        <v/>
      </c>
      <c r="D746" s="64" t="s">
        <v>37</v>
      </c>
      <c r="E746" s="64" t="str">
        <f>IF(INDEX('Disrupt-DIH'!$B$8:$B$22,MATCH($B746,'Disrupt-DIH'!$A$8:$A$22,0))="","",IF(INDEX('Disrupt-DIH'!D$8:D$22,MATCH($B746,'Disrupt-DIH'!$A$8:$A$22,0))="N/A","No","Yes"))</f>
        <v/>
      </c>
      <c r="F746" s="64" t="str">
        <f>IF(INDEX('Disrupt-DIH'!$B$8:$B$22,MATCH($B746,'Disrupt-DIH'!$A$8:$A$22,0))="","",IF(INDEX('Disrupt-DIH'!E$8:E$22,MATCH($B746,'Disrupt-DIH'!$A$8:$A$22,0))="N/A","No","Yes"))</f>
        <v/>
      </c>
      <c r="G746" s="64" t="str">
        <f>IF(INDEX('Disrupt-DIH'!$B$8:$B$22,MATCH($B746,'Disrupt-DIH'!$A$8:$A$22,0))="","",IF(INDEX('Disrupt-DIH'!F$8:F$22,MATCH($B746,'Disrupt-DIH'!$A$8:$A$22,0))="N/A","No","Yes"))</f>
        <v/>
      </c>
      <c r="H746" s="64" t="str">
        <f t="shared" si="33"/>
        <v/>
      </c>
      <c r="I746" s="50">
        <v>19</v>
      </c>
      <c r="J746" s="52" t="str">
        <f>IF(INDEX('Detail-SR'!$B$8:$B$27,MATCH(I746,'Detail-SR'!$A$8:$A$27,0))="","",IF(INDEX('Detail-SR'!$E$8:$E$27,MATCH(I746,'Detail-SR'!$A$8:$A$27,0))=H746,INDEX('Detail-SR'!$B$8:$B$27,MATCH(I746,'Detail-SR'!$A$8:$A$27,0)),""))</f>
        <v/>
      </c>
      <c r="K746" s="33"/>
      <c r="L746" s="50">
        <f t="shared" si="34"/>
        <v>0</v>
      </c>
      <c r="M746" s="50" t="str">
        <f t="shared" si="35"/>
        <v>D13a</v>
      </c>
    </row>
    <row r="747" spans="1:13" x14ac:dyDescent="0.25">
      <c r="A747" s="50">
        <v>740</v>
      </c>
      <c r="B747" s="50" t="s">
        <v>236</v>
      </c>
      <c r="C747" s="52" t="str">
        <f>IF(H747="","",IF(INDEX('Disrupt-DIH'!$B$8:$B$22,MATCH(B747,'Disrupt-DIH'!$A$8:$A$22,0))="","",INDEX('Disrupt-DIH'!$B$8:$B$22,MATCH(B747,'Disrupt-DIH'!$A$8:$A$22,0))))</f>
        <v/>
      </c>
      <c r="D747" s="64" t="s">
        <v>37</v>
      </c>
      <c r="E747" s="64" t="str">
        <f>IF(INDEX('Disrupt-DIH'!$B$8:$B$22,MATCH($B747,'Disrupt-DIH'!$A$8:$A$22,0))="","",IF(INDEX('Disrupt-DIH'!D$8:D$22,MATCH($B747,'Disrupt-DIH'!$A$8:$A$22,0))="N/A","No","Yes"))</f>
        <v/>
      </c>
      <c r="F747" s="64" t="str">
        <f>IF(INDEX('Disrupt-DIH'!$B$8:$B$22,MATCH($B747,'Disrupt-DIH'!$A$8:$A$22,0))="","",IF(INDEX('Disrupt-DIH'!E$8:E$22,MATCH($B747,'Disrupt-DIH'!$A$8:$A$22,0))="N/A","No","Yes"))</f>
        <v/>
      </c>
      <c r="G747" s="64" t="str">
        <f>IF(INDEX('Disrupt-DIH'!$B$8:$B$22,MATCH($B747,'Disrupt-DIH'!$A$8:$A$22,0))="","",IF(INDEX('Disrupt-DIH'!F$8:F$22,MATCH($B747,'Disrupt-DIH'!$A$8:$A$22,0))="N/A","No","Yes"))</f>
        <v/>
      </c>
      <c r="H747" s="64" t="str">
        <f t="shared" si="33"/>
        <v/>
      </c>
      <c r="I747" s="50">
        <v>20</v>
      </c>
      <c r="J747" s="52" t="str">
        <f>IF(INDEX('Detail-SR'!$B$8:$B$27,MATCH(I747,'Detail-SR'!$A$8:$A$27,0))="","",IF(INDEX('Detail-SR'!$E$8:$E$27,MATCH(I747,'Detail-SR'!$A$8:$A$27,0))=H747,INDEX('Detail-SR'!$B$8:$B$27,MATCH(I747,'Detail-SR'!$A$8:$A$27,0)),""))</f>
        <v/>
      </c>
      <c r="K747" s="33"/>
      <c r="L747" s="50">
        <f t="shared" si="34"/>
        <v>0</v>
      </c>
      <c r="M747" s="50" t="str">
        <f t="shared" si="35"/>
        <v>D13a</v>
      </c>
    </row>
    <row r="748" spans="1:13" x14ac:dyDescent="0.25">
      <c r="A748" s="50">
        <v>741</v>
      </c>
      <c r="B748" s="50" t="s">
        <v>236</v>
      </c>
      <c r="C748" s="52" t="str">
        <f>IF(H748="","",IF(INDEX('Disrupt-DIH'!$B$8:$B$22,MATCH(B748,'Disrupt-DIH'!$A$8:$A$22,0))="","",INDEX('Disrupt-DIH'!$B$8:$B$22,MATCH(B748,'Disrupt-DIH'!$A$8:$A$22,0))))</f>
        <v/>
      </c>
      <c r="D748" s="64" t="s">
        <v>49</v>
      </c>
      <c r="E748" s="64" t="str">
        <f>IF(INDEX('Disrupt-DIH'!$B$8:$B$22,MATCH($B748,'Disrupt-DIH'!$A$8:$A$22,0))="","",IF(INDEX('Disrupt-DIH'!D$8:D$22,MATCH($B748,'Disrupt-DIH'!$A$8:$A$22,0))="N/A","No","Yes"))</f>
        <v/>
      </c>
      <c r="F748" s="64" t="str">
        <f>IF(INDEX('Disrupt-DIH'!$B$8:$B$22,MATCH($B748,'Disrupt-DIH'!$A$8:$A$22,0))="","",IF(INDEX('Disrupt-DIH'!E$8:E$22,MATCH($B748,'Disrupt-DIH'!$A$8:$A$22,0))="N/A","No","Yes"))</f>
        <v/>
      </c>
      <c r="G748" s="64" t="str">
        <f>IF(INDEX('Disrupt-DIH'!$B$8:$B$22,MATCH($B748,'Disrupt-DIH'!$A$8:$A$22,0))="","",IF(INDEX('Disrupt-DIH'!F$8:F$22,MATCH($B748,'Disrupt-DIH'!$A$8:$A$22,0))="N/A","No","Yes"))</f>
        <v/>
      </c>
      <c r="H748" s="64" t="str">
        <f t="shared" si="33"/>
        <v/>
      </c>
      <c r="I748" s="50">
        <v>1</v>
      </c>
      <c r="J748" s="52" t="str">
        <f>IF(INDEX('Detail-SR'!$B$8:$B$27,MATCH(I748,'Detail-SR'!$A$8:$A$27,0))="","",IF(INDEX('Detail-SR'!$E$8:$E$27,MATCH(I748,'Detail-SR'!$A$8:$A$27,0))=H748,INDEX('Detail-SR'!$B$8:$B$27,MATCH(I748,'Detail-SR'!$A$8:$A$27,0)),""))</f>
        <v/>
      </c>
      <c r="K748" s="33"/>
      <c r="L748" s="50">
        <f t="shared" si="34"/>
        <v>0</v>
      </c>
      <c r="M748" s="50" t="str">
        <f t="shared" si="35"/>
        <v>D13b</v>
      </c>
    </row>
    <row r="749" spans="1:13" x14ac:dyDescent="0.25">
      <c r="A749" s="50">
        <v>742</v>
      </c>
      <c r="B749" s="50" t="s">
        <v>236</v>
      </c>
      <c r="C749" s="52" t="str">
        <f>IF(H749="","",IF(INDEX('Disrupt-DIH'!$B$8:$B$22,MATCH(B749,'Disrupt-DIH'!$A$8:$A$22,0))="","",INDEX('Disrupt-DIH'!$B$8:$B$22,MATCH(B749,'Disrupt-DIH'!$A$8:$A$22,0))))</f>
        <v/>
      </c>
      <c r="D749" s="64" t="s">
        <v>49</v>
      </c>
      <c r="E749" s="64" t="str">
        <f>IF(INDEX('Disrupt-DIH'!$B$8:$B$22,MATCH($B749,'Disrupt-DIH'!$A$8:$A$22,0))="","",IF(INDEX('Disrupt-DIH'!D$8:D$22,MATCH($B749,'Disrupt-DIH'!$A$8:$A$22,0))="N/A","No","Yes"))</f>
        <v/>
      </c>
      <c r="F749" s="64" t="str">
        <f>IF(INDEX('Disrupt-DIH'!$B$8:$B$22,MATCH($B749,'Disrupt-DIH'!$A$8:$A$22,0))="","",IF(INDEX('Disrupt-DIH'!E$8:E$22,MATCH($B749,'Disrupt-DIH'!$A$8:$A$22,0))="N/A","No","Yes"))</f>
        <v/>
      </c>
      <c r="G749" s="64" t="str">
        <f>IF(INDEX('Disrupt-DIH'!$B$8:$B$22,MATCH($B749,'Disrupt-DIH'!$A$8:$A$22,0))="","",IF(INDEX('Disrupt-DIH'!F$8:F$22,MATCH($B749,'Disrupt-DIH'!$A$8:$A$22,0))="N/A","No","Yes"))</f>
        <v/>
      </c>
      <c r="H749" s="64" t="str">
        <f t="shared" si="33"/>
        <v/>
      </c>
      <c r="I749" s="50">
        <v>2</v>
      </c>
      <c r="J749" s="52" t="str">
        <f>IF(INDEX('Detail-SR'!$B$8:$B$27,MATCH(I749,'Detail-SR'!$A$8:$A$27,0))="","",IF(INDEX('Detail-SR'!$E$8:$E$27,MATCH(I749,'Detail-SR'!$A$8:$A$27,0))=H749,INDEX('Detail-SR'!$B$8:$B$27,MATCH(I749,'Detail-SR'!$A$8:$A$27,0)),""))</f>
        <v/>
      </c>
      <c r="K749" s="33"/>
      <c r="L749" s="50">
        <f t="shared" si="34"/>
        <v>0</v>
      </c>
      <c r="M749" s="50" t="str">
        <f t="shared" si="35"/>
        <v>D13b</v>
      </c>
    </row>
    <row r="750" spans="1:13" x14ac:dyDescent="0.25">
      <c r="A750" s="50">
        <v>743</v>
      </c>
      <c r="B750" s="50" t="s">
        <v>236</v>
      </c>
      <c r="C750" s="52" t="str">
        <f>IF(H750="","",IF(INDEX('Disrupt-DIH'!$B$8:$B$22,MATCH(B750,'Disrupt-DIH'!$A$8:$A$22,0))="","",INDEX('Disrupt-DIH'!$B$8:$B$22,MATCH(B750,'Disrupt-DIH'!$A$8:$A$22,0))))</f>
        <v/>
      </c>
      <c r="D750" s="64" t="s">
        <v>49</v>
      </c>
      <c r="E750" s="64" t="str">
        <f>IF(INDEX('Disrupt-DIH'!$B$8:$B$22,MATCH($B750,'Disrupt-DIH'!$A$8:$A$22,0))="","",IF(INDEX('Disrupt-DIH'!D$8:D$22,MATCH($B750,'Disrupt-DIH'!$A$8:$A$22,0))="N/A","No","Yes"))</f>
        <v/>
      </c>
      <c r="F750" s="64" t="str">
        <f>IF(INDEX('Disrupt-DIH'!$B$8:$B$22,MATCH($B750,'Disrupt-DIH'!$A$8:$A$22,0))="","",IF(INDEX('Disrupt-DIH'!E$8:E$22,MATCH($B750,'Disrupt-DIH'!$A$8:$A$22,0))="N/A","No","Yes"))</f>
        <v/>
      </c>
      <c r="G750" s="64" t="str">
        <f>IF(INDEX('Disrupt-DIH'!$B$8:$B$22,MATCH($B750,'Disrupt-DIH'!$A$8:$A$22,0))="","",IF(INDEX('Disrupt-DIH'!F$8:F$22,MATCH($B750,'Disrupt-DIH'!$A$8:$A$22,0))="N/A","No","Yes"))</f>
        <v/>
      </c>
      <c r="H750" s="64" t="str">
        <f t="shared" si="33"/>
        <v/>
      </c>
      <c r="I750" s="50">
        <v>3</v>
      </c>
      <c r="J750" s="52" t="str">
        <f>IF(INDEX('Detail-SR'!$B$8:$B$27,MATCH(I750,'Detail-SR'!$A$8:$A$27,0))="","",IF(INDEX('Detail-SR'!$E$8:$E$27,MATCH(I750,'Detail-SR'!$A$8:$A$27,0))=H750,INDEX('Detail-SR'!$B$8:$B$27,MATCH(I750,'Detail-SR'!$A$8:$A$27,0)),""))</f>
        <v/>
      </c>
      <c r="K750" s="33"/>
      <c r="L750" s="50">
        <f t="shared" si="34"/>
        <v>0</v>
      </c>
      <c r="M750" s="50" t="str">
        <f t="shared" si="35"/>
        <v>D13b</v>
      </c>
    </row>
    <row r="751" spans="1:13" x14ac:dyDescent="0.25">
      <c r="A751" s="50">
        <v>744</v>
      </c>
      <c r="B751" s="50" t="s">
        <v>236</v>
      </c>
      <c r="C751" s="52" t="str">
        <f>IF(H751="","",IF(INDEX('Disrupt-DIH'!$B$8:$B$22,MATCH(B751,'Disrupt-DIH'!$A$8:$A$22,0))="","",INDEX('Disrupt-DIH'!$B$8:$B$22,MATCH(B751,'Disrupt-DIH'!$A$8:$A$22,0))))</f>
        <v/>
      </c>
      <c r="D751" s="64" t="s">
        <v>49</v>
      </c>
      <c r="E751" s="64" t="str">
        <f>IF(INDEX('Disrupt-DIH'!$B$8:$B$22,MATCH($B751,'Disrupt-DIH'!$A$8:$A$22,0))="","",IF(INDEX('Disrupt-DIH'!D$8:D$22,MATCH($B751,'Disrupt-DIH'!$A$8:$A$22,0))="N/A","No","Yes"))</f>
        <v/>
      </c>
      <c r="F751" s="64" t="str">
        <f>IF(INDEX('Disrupt-DIH'!$B$8:$B$22,MATCH($B751,'Disrupt-DIH'!$A$8:$A$22,0))="","",IF(INDEX('Disrupt-DIH'!E$8:E$22,MATCH($B751,'Disrupt-DIH'!$A$8:$A$22,0))="N/A","No","Yes"))</f>
        <v/>
      </c>
      <c r="G751" s="64" t="str">
        <f>IF(INDEX('Disrupt-DIH'!$B$8:$B$22,MATCH($B751,'Disrupt-DIH'!$A$8:$A$22,0))="","",IF(INDEX('Disrupt-DIH'!F$8:F$22,MATCH($B751,'Disrupt-DIH'!$A$8:$A$22,0))="N/A","No","Yes"))</f>
        <v/>
      </c>
      <c r="H751" s="64" t="str">
        <f t="shared" si="33"/>
        <v/>
      </c>
      <c r="I751" s="50">
        <v>4</v>
      </c>
      <c r="J751" s="52" t="str">
        <f>IF(INDEX('Detail-SR'!$B$8:$B$27,MATCH(I751,'Detail-SR'!$A$8:$A$27,0))="","",IF(INDEX('Detail-SR'!$E$8:$E$27,MATCH(I751,'Detail-SR'!$A$8:$A$27,0))=H751,INDEX('Detail-SR'!$B$8:$B$27,MATCH(I751,'Detail-SR'!$A$8:$A$27,0)),""))</f>
        <v/>
      </c>
      <c r="K751" s="33"/>
      <c r="L751" s="50">
        <f t="shared" si="34"/>
        <v>0</v>
      </c>
      <c r="M751" s="50" t="str">
        <f t="shared" si="35"/>
        <v>D13b</v>
      </c>
    </row>
    <row r="752" spans="1:13" x14ac:dyDescent="0.25">
      <c r="A752" s="50">
        <v>745</v>
      </c>
      <c r="B752" s="50" t="s">
        <v>236</v>
      </c>
      <c r="C752" s="52" t="str">
        <f>IF(H752="","",IF(INDEX('Disrupt-DIH'!$B$8:$B$22,MATCH(B752,'Disrupt-DIH'!$A$8:$A$22,0))="","",INDEX('Disrupt-DIH'!$B$8:$B$22,MATCH(B752,'Disrupt-DIH'!$A$8:$A$22,0))))</f>
        <v/>
      </c>
      <c r="D752" s="64" t="s">
        <v>49</v>
      </c>
      <c r="E752" s="64" t="str">
        <f>IF(INDEX('Disrupt-DIH'!$B$8:$B$22,MATCH($B752,'Disrupt-DIH'!$A$8:$A$22,0))="","",IF(INDEX('Disrupt-DIH'!D$8:D$22,MATCH($B752,'Disrupt-DIH'!$A$8:$A$22,0))="N/A","No","Yes"))</f>
        <v/>
      </c>
      <c r="F752" s="64" t="str">
        <f>IF(INDEX('Disrupt-DIH'!$B$8:$B$22,MATCH($B752,'Disrupt-DIH'!$A$8:$A$22,0))="","",IF(INDEX('Disrupt-DIH'!E$8:E$22,MATCH($B752,'Disrupt-DIH'!$A$8:$A$22,0))="N/A","No","Yes"))</f>
        <v/>
      </c>
      <c r="G752" s="64" t="str">
        <f>IF(INDEX('Disrupt-DIH'!$B$8:$B$22,MATCH($B752,'Disrupt-DIH'!$A$8:$A$22,0))="","",IF(INDEX('Disrupt-DIH'!F$8:F$22,MATCH($B752,'Disrupt-DIH'!$A$8:$A$22,0))="N/A","No","Yes"))</f>
        <v/>
      </c>
      <c r="H752" s="64" t="str">
        <f t="shared" si="33"/>
        <v/>
      </c>
      <c r="I752" s="50">
        <v>5</v>
      </c>
      <c r="J752" s="52" t="str">
        <f>IF(INDEX('Detail-SR'!$B$8:$B$27,MATCH(I752,'Detail-SR'!$A$8:$A$27,0))="","",IF(INDEX('Detail-SR'!$E$8:$E$27,MATCH(I752,'Detail-SR'!$A$8:$A$27,0))=H752,INDEX('Detail-SR'!$B$8:$B$27,MATCH(I752,'Detail-SR'!$A$8:$A$27,0)),""))</f>
        <v/>
      </c>
      <c r="K752" s="33"/>
      <c r="L752" s="50">
        <f t="shared" si="34"/>
        <v>0</v>
      </c>
      <c r="M752" s="50" t="str">
        <f t="shared" si="35"/>
        <v>D13b</v>
      </c>
    </row>
    <row r="753" spans="1:13" x14ac:dyDescent="0.25">
      <c r="A753" s="50">
        <v>746</v>
      </c>
      <c r="B753" s="50" t="s">
        <v>236</v>
      </c>
      <c r="C753" s="52" t="str">
        <f>IF(H753="","",IF(INDEX('Disrupt-DIH'!$B$8:$B$22,MATCH(B753,'Disrupt-DIH'!$A$8:$A$22,0))="","",INDEX('Disrupt-DIH'!$B$8:$B$22,MATCH(B753,'Disrupt-DIH'!$A$8:$A$22,0))))</f>
        <v/>
      </c>
      <c r="D753" s="64" t="s">
        <v>49</v>
      </c>
      <c r="E753" s="64" t="str">
        <f>IF(INDEX('Disrupt-DIH'!$B$8:$B$22,MATCH($B753,'Disrupt-DIH'!$A$8:$A$22,0))="","",IF(INDEX('Disrupt-DIH'!D$8:D$22,MATCH($B753,'Disrupt-DIH'!$A$8:$A$22,0))="N/A","No","Yes"))</f>
        <v/>
      </c>
      <c r="F753" s="64" t="str">
        <f>IF(INDEX('Disrupt-DIH'!$B$8:$B$22,MATCH($B753,'Disrupt-DIH'!$A$8:$A$22,0))="","",IF(INDEX('Disrupt-DIH'!E$8:E$22,MATCH($B753,'Disrupt-DIH'!$A$8:$A$22,0))="N/A","No","Yes"))</f>
        <v/>
      </c>
      <c r="G753" s="64" t="str">
        <f>IF(INDEX('Disrupt-DIH'!$B$8:$B$22,MATCH($B753,'Disrupt-DIH'!$A$8:$A$22,0))="","",IF(INDEX('Disrupt-DIH'!F$8:F$22,MATCH($B753,'Disrupt-DIH'!$A$8:$A$22,0))="N/A","No","Yes"))</f>
        <v/>
      </c>
      <c r="H753" s="64" t="str">
        <f t="shared" si="33"/>
        <v/>
      </c>
      <c r="I753" s="50">
        <v>6</v>
      </c>
      <c r="J753" s="52" t="str">
        <f>IF(INDEX('Detail-SR'!$B$8:$B$27,MATCH(I753,'Detail-SR'!$A$8:$A$27,0))="","",IF(INDEX('Detail-SR'!$E$8:$E$27,MATCH(I753,'Detail-SR'!$A$8:$A$27,0))=H753,INDEX('Detail-SR'!$B$8:$B$27,MATCH(I753,'Detail-SR'!$A$8:$A$27,0)),""))</f>
        <v/>
      </c>
      <c r="K753" s="33"/>
      <c r="L753" s="50">
        <f t="shared" si="34"/>
        <v>0</v>
      </c>
      <c r="M753" s="50" t="str">
        <f t="shared" si="35"/>
        <v>D13b</v>
      </c>
    </row>
    <row r="754" spans="1:13" x14ac:dyDescent="0.25">
      <c r="A754" s="50">
        <v>747</v>
      </c>
      <c r="B754" s="50" t="s">
        <v>236</v>
      </c>
      <c r="C754" s="52" t="str">
        <f>IF(H754="","",IF(INDEX('Disrupt-DIH'!$B$8:$B$22,MATCH(B754,'Disrupt-DIH'!$A$8:$A$22,0))="","",INDEX('Disrupt-DIH'!$B$8:$B$22,MATCH(B754,'Disrupt-DIH'!$A$8:$A$22,0))))</f>
        <v/>
      </c>
      <c r="D754" s="64" t="s">
        <v>49</v>
      </c>
      <c r="E754" s="64" t="str">
        <f>IF(INDEX('Disrupt-DIH'!$B$8:$B$22,MATCH($B754,'Disrupt-DIH'!$A$8:$A$22,0))="","",IF(INDEX('Disrupt-DIH'!D$8:D$22,MATCH($B754,'Disrupt-DIH'!$A$8:$A$22,0))="N/A","No","Yes"))</f>
        <v/>
      </c>
      <c r="F754" s="64" t="str">
        <f>IF(INDEX('Disrupt-DIH'!$B$8:$B$22,MATCH($B754,'Disrupt-DIH'!$A$8:$A$22,0))="","",IF(INDEX('Disrupt-DIH'!E$8:E$22,MATCH($B754,'Disrupt-DIH'!$A$8:$A$22,0))="N/A","No","Yes"))</f>
        <v/>
      </c>
      <c r="G754" s="64" t="str">
        <f>IF(INDEX('Disrupt-DIH'!$B$8:$B$22,MATCH($B754,'Disrupt-DIH'!$A$8:$A$22,0))="","",IF(INDEX('Disrupt-DIH'!F$8:F$22,MATCH($B754,'Disrupt-DIH'!$A$8:$A$22,0))="N/A","No","Yes"))</f>
        <v/>
      </c>
      <c r="H754" s="64" t="str">
        <f t="shared" si="33"/>
        <v/>
      </c>
      <c r="I754" s="50">
        <v>7</v>
      </c>
      <c r="J754" s="52" t="str">
        <f>IF(INDEX('Detail-SR'!$B$8:$B$27,MATCH(I754,'Detail-SR'!$A$8:$A$27,0))="","",IF(INDEX('Detail-SR'!$E$8:$E$27,MATCH(I754,'Detail-SR'!$A$8:$A$27,0))=H754,INDEX('Detail-SR'!$B$8:$B$27,MATCH(I754,'Detail-SR'!$A$8:$A$27,0)),""))</f>
        <v/>
      </c>
      <c r="K754" s="33"/>
      <c r="L754" s="50">
        <f t="shared" si="34"/>
        <v>0</v>
      </c>
      <c r="M754" s="50" t="str">
        <f t="shared" si="35"/>
        <v>D13b</v>
      </c>
    </row>
    <row r="755" spans="1:13" x14ac:dyDescent="0.25">
      <c r="A755" s="50">
        <v>748</v>
      </c>
      <c r="B755" s="50" t="s">
        <v>236</v>
      </c>
      <c r="C755" s="52" t="str">
        <f>IF(H755="","",IF(INDEX('Disrupt-DIH'!$B$8:$B$22,MATCH(B755,'Disrupt-DIH'!$A$8:$A$22,0))="","",INDEX('Disrupt-DIH'!$B$8:$B$22,MATCH(B755,'Disrupt-DIH'!$A$8:$A$22,0))))</f>
        <v/>
      </c>
      <c r="D755" s="64" t="s">
        <v>49</v>
      </c>
      <c r="E755" s="64" t="str">
        <f>IF(INDEX('Disrupt-DIH'!$B$8:$B$22,MATCH($B755,'Disrupt-DIH'!$A$8:$A$22,0))="","",IF(INDEX('Disrupt-DIH'!D$8:D$22,MATCH($B755,'Disrupt-DIH'!$A$8:$A$22,0))="N/A","No","Yes"))</f>
        <v/>
      </c>
      <c r="F755" s="64" t="str">
        <f>IF(INDEX('Disrupt-DIH'!$B$8:$B$22,MATCH($B755,'Disrupt-DIH'!$A$8:$A$22,0))="","",IF(INDEX('Disrupt-DIH'!E$8:E$22,MATCH($B755,'Disrupt-DIH'!$A$8:$A$22,0))="N/A","No","Yes"))</f>
        <v/>
      </c>
      <c r="G755" s="64" t="str">
        <f>IF(INDEX('Disrupt-DIH'!$B$8:$B$22,MATCH($B755,'Disrupt-DIH'!$A$8:$A$22,0))="","",IF(INDEX('Disrupt-DIH'!F$8:F$22,MATCH($B755,'Disrupt-DIH'!$A$8:$A$22,0))="N/A","No","Yes"))</f>
        <v/>
      </c>
      <c r="H755" s="64" t="str">
        <f t="shared" si="33"/>
        <v/>
      </c>
      <c r="I755" s="50">
        <v>8</v>
      </c>
      <c r="J755" s="52" t="str">
        <f>IF(INDEX('Detail-SR'!$B$8:$B$27,MATCH(I755,'Detail-SR'!$A$8:$A$27,0))="","",IF(INDEX('Detail-SR'!$E$8:$E$27,MATCH(I755,'Detail-SR'!$A$8:$A$27,0))=H755,INDEX('Detail-SR'!$B$8:$B$27,MATCH(I755,'Detail-SR'!$A$8:$A$27,0)),""))</f>
        <v/>
      </c>
      <c r="K755" s="33"/>
      <c r="L755" s="50">
        <f t="shared" si="34"/>
        <v>0</v>
      </c>
      <c r="M755" s="50" t="str">
        <f t="shared" si="35"/>
        <v>D13b</v>
      </c>
    </row>
    <row r="756" spans="1:13" x14ac:dyDescent="0.25">
      <c r="A756" s="50">
        <v>749</v>
      </c>
      <c r="B756" s="50" t="s">
        <v>236</v>
      </c>
      <c r="C756" s="52" t="str">
        <f>IF(H756="","",IF(INDEX('Disrupt-DIH'!$B$8:$B$22,MATCH(B756,'Disrupt-DIH'!$A$8:$A$22,0))="","",INDEX('Disrupt-DIH'!$B$8:$B$22,MATCH(B756,'Disrupt-DIH'!$A$8:$A$22,0))))</f>
        <v/>
      </c>
      <c r="D756" s="64" t="s">
        <v>49</v>
      </c>
      <c r="E756" s="64" t="str">
        <f>IF(INDEX('Disrupt-DIH'!$B$8:$B$22,MATCH($B756,'Disrupt-DIH'!$A$8:$A$22,0))="","",IF(INDEX('Disrupt-DIH'!D$8:D$22,MATCH($B756,'Disrupt-DIH'!$A$8:$A$22,0))="N/A","No","Yes"))</f>
        <v/>
      </c>
      <c r="F756" s="64" t="str">
        <f>IF(INDEX('Disrupt-DIH'!$B$8:$B$22,MATCH($B756,'Disrupt-DIH'!$A$8:$A$22,0))="","",IF(INDEX('Disrupt-DIH'!E$8:E$22,MATCH($B756,'Disrupt-DIH'!$A$8:$A$22,0))="N/A","No","Yes"))</f>
        <v/>
      </c>
      <c r="G756" s="64" t="str">
        <f>IF(INDEX('Disrupt-DIH'!$B$8:$B$22,MATCH($B756,'Disrupt-DIH'!$A$8:$A$22,0))="","",IF(INDEX('Disrupt-DIH'!F$8:F$22,MATCH($B756,'Disrupt-DIH'!$A$8:$A$22,0))="N/A","No","Yes"))</f>
        <v/>
      </c>
      <c r="H756" s="64" t="str">
        <f t="shared" si="33"/>
        <v/>
      </c>
      <c r="I756" s="50">
        <v>9</v>
      </c>
      <c r="J756" s="52" t="str">
        <f>IF(INDEX('Detail-SR'!$B$8:$B$27,MATCH(I756,'Detail-SR'!$A$8:$A$27,0))="","",IF(INDEX('Detail-SR'!$E$8:$E$27,MATCH(I756,'Detail-SR'!$A$8:$A$27,0))=H756,INDEX('Detail-SR'!$B$8:$B$27,MATCH(I756,'Detail-SR'!$A$8:$A$27,0)),""))</f>
        <v/>
      </c>
      <c r="K756" s="33"/>
      <c r="L756" s="50">
        <f t="shared" si="34"/>
        <v>0</v>
      </c>
      <c r="M756" s="50" t="str">
        <f t="shared" si="35"/>
        <v>D13b</v>
      </c>
    </row>
    <row r="757" spans="1:13" x14ac:dyDescent="0.25">
      <c r="A757" s="50">
        <v>750</v>
      </c>
      <c r="B757" s="50" t="s">
        <v>236</v>
      </c>
      <c r="C757" s="52" t="str">
        <f>IF(H757="","",IF(INDEX('Disrupt-DIH'!$B$8:$B$22,MATCH(B757,'Disrupt-DIH'!$A$8:$A$22,0))="","",INDEX('Disrupt-DIH'!$B$8:$B$22,MATCH(B757,'Disrupt-DIH'!$A$8:$A$22,0))))</f>
        <v/>
      </c>
      <c r="D757" s="64" t="s">
        <v>49</v>
      </c>
      <c r="E757" s="64" t="str">
        <f>IF(INDEX('Disrupt-DIH'!$B$8:$B$22,MATCH($B757,'Disrupt-DIH'!$A$8:$A$22,0))="","",IF(INDEX('Disrupt-DIH'!D$8:D$22,MATCH($B757,'Disrupt-DIH'!$A$8:$A$22,0))="N/A","No","Yes"))</f>
        <v/>
      </c>
      <c r="F757" s="64" t="str">
        <f>IF(INDEX('Disrupt-DIH'!$B$8:$B$22,MATCH($B757,'Disrupt-DIH'!$A$8:$A$22,0))="","",IF(INDEX('Disrupt-DIH'!E$8:E$22,MATCH($B757,'Disrupt-DIH'!$A$8:$A$22,0))="N/A","No","Yes"))</f>
        <v/>
      </c>
      <c r="G757" s="64" t="str">
        <f>IF(INDEX('Disrupt-DIH'!$B$8:$B$22,MATCH($B757,'Disrupt-DIH'!$A$8:$A$22,0))="","",IF(INDEX('Disrupt-DIH'!F$8:F$22,MATCH($B757,'Disrupt-DIH'!$A$8:$A$22,0))="N/A","No","Yes"))</f>
        <v/>
      </c>
      <c r="H757" s="64" t="str">
        <f t="shared" si="33"/>
        <v/>
      </c>
      <c r="I757" s="50">
        <v>10</v>
      </c>
      <c r="J757" s="52" t="str">
        <f>IF(INDEX('Detail-SR'!$B$8:$B$27,MATCH(I757,'Detail-SR'!$A$8:$A$27,0))="","",IF(INDEX('Detail-SR'!$E$8:$E$27,MATCH(I757,'Detail-SR'!$A$8:$A$27,0))=H757,INDEX('Detail-SR'!$B$8:$B$27,MATCH(I757,'Detail-SR'!$A$8:$A$27,0)),""))</f>
        <v/>
      </c>
      <c r="K757" s="33"/>
      <c r="L757" s="50">
        <f t="shared" si="34"/>
        <v>0</v>
      </c>
      <c r="M757" s="50" t="str">
        <f t="shared" si="35"/>
        <v>D13b</v>
      </c>
    </row>
    <row r="758" spans="1:13" x14ac:dyDescent="0.25">
      <c r="A758" s="50">
        <v>751</v>
      </c>
      <c r="B758" s="50" t="s">
        <v>236</v>
      </c>
      <c r="C758" s="52" t="str">
        <f>IF(H758="","",IF(INDEX('Disrupt-DIH'!$B$8:$B$22,MATCH(B758,'Disrupt-DIH'!$A$8:$A$22,0))="","",INDEX('Disrupt-DIH'!$B$8:$B$22,MATCH(B758,'Disrupt-DIH'!$A$8:$A$22,0))))</f>
        <v/>
      </c>
      <c r="D758" s="64" t="s">
        <v>49</v>
      </c>
      <c r="E758" s="64" t="str">
        <f>IF(INDEX('Disrupt-DIH'!$B$8:$B$22,MATCH($B758,'Disrupt-DIH'!$A$8:$A$22,0))="","",IF(INDEX('Disrupt-DIH'!D$8:D$22,MATCH($B758,'Disrupt-DIH'!$A$8:$A$22,0))="N/A","No","Yes"))</f>
        <v/>
      </c>
      <c r="F758" s="64" t="str">
        <f>IF(INDEX('Disrupt-DIH'!$B$8:$B$22,MATCH($B758,'Disrupt-DIH'!$A$8:$A$22,0))="","",IF(INDEX('Disrupt-DIH'!E$8:E$22,MATCH($B758,'Disrupt-DIH'!$A$8:$A$22,0))="N/A","No","Yes"))</f>
        <v/>
      </c>
      <c r="G758" s="64" t="str">
        <f>IF(INDEX('Disrupt-DIH'!$B$8:$B$22,MATCH($B758,'Disrupt-DIH'!$A$8:$A$22,0))="","",IF(INDEX('Disrupt-DIH'!F$8:F$22,MATCH($B758,'Disrupt-DIH'!$A$8:$A$22,0))="N/A","No","Yes"))</f>
        <v/>
      </c>
      <c r="H758" s="64" t="str">
        <f t="shared" si="33"/>
        <v/>
      </c>
      <c r="I758" s="50">
        <v>11</v>
      </c>
      <c r="J758" s="52" t="str">
        <f>IF(INDEX('Detail-SR'!$B$8:$B$27,MATCH(I758,'Detail-SR'!$A$8:$A$27,0))="","",IF(INDEX('Detail-SR'!$E$8:$E$27,MATCH(I758,'Detail-SR'!$A$8:$A$27,0))=H758,INDEX('Detail-SR'!$B$8:$B$27,MATCH(I758,'Detail-SR'!$A$8:$A$27,0)),""))</f>
        <v/>
      </c>
      <c r="K758" s="33"/>
      <c r="L758" s="50">
        <f t="shared" si="34"/>
        <v>0</v>
      </c>
      <c r="M758" s="50" t="str">
        <f t="shared" si="35"/>
        <v>D13b</v>
      </c>
    </row>
    <row r="759" spans="1:13" x14ac:dyDescent="0.25">
      <c r="A759" s="50">
        <v>752</v>
      </c>
      <c r="B759" s="50" t="s">
        <v>236</v>
      </c>
      <c r="C759" s="52" t="str">
        <f>IF(H759="","",IF(INDEX('Disrupt-DIH'!$B$8:$B$22,MATCH(B759,'Disrupt-DIH'!$A$8:$A$22,0))="","",INDEX('Disrupt-DIH'!$B$8:$B$22,MATCH(B759,'Disrupt-DIH'!$A$8:$A$22,0))))</f>
        <v/>
      </c>
      <c r="D759" s="64" t="s">
        <v>49</v>
      </c>
      <c r="E759" s="64" t="str">
        <f>IF(INDEX('Disrupt-DIH'!$B$8:$B$22,MATCH($B759,'Disrupt-DIH'!$A$8:$A$22,0))="","",IF(INDEX('Disrupt-DIH'!D$8:D$22,MATCH($B759,'Disrupt-DIH'!$A$8:$A$22,0))="N/A","No","Yes"))</f>
        <v/>
      </c>
      <c r="F759" s="64" t="str">
        <f>IF(INDEX('Disrupt-DIH'!$B$8:$B$22,MATCH($B759,'Disrupt-DIH'!$A$8:$A$22,0))="","",IF(INDEX('Disrupt-DIH'!E$8:E$22,MATCH($B759,'Disrupt-DIH'!$A$8:$A$22,0))="N/A","No","Yes"))</f>
        <v/>
      </c>
      <c r="G759" s="64" t="str">
        <f>IF(INDEX('Disrupt-DIH'!$B$8:$B$22,MATCH($B759,'Disrupt-DIH'!$A$8:$A$22,0))="","",IF(INDEX('Disrupt-DIH'!F$8:F$22,MATCH($B759,'Disrupt-DIH'!$A$8:$A$22,0))="N/A","No","Yes"))</f>
        <v/>
      </c>
      <c r="H759" s="64" t="str">
        <f t="shared" si="33"/>
        <v/>
      </c>
      <c r="I759" s="50">
        <v>12</v>
      </c>
      <c r="J759" s="52" t="str">
        <f>IF(INDEX('Detail-SR'!$B$8:$B$27,MATCH(I759,'Detail-SR'!$A$8:$A$27,0))="","",IF(INDEX('Detail-SR'!$E$8:$E$27,MATCH(I759,'Detail-SR'!$A$8:$A$27,0))=H759,INDEX('Detail-SR'!$B$8:$B$27,MATCH(I759,'Detail-SR'!$A$8:$A$27,0)),""))</f>
        <v/>
      </c>
      <c r="K759" s="33"/>
      <c r="L759" s="50">
        <f t="shared" si="34"/>
        <v>0</v>
      </c>
      <c r="M759" s="50" t="str">
        <f t="shared" si="35"/>
        <v>D13b</v>
      </c>
    </row>
    <row r="760" spans="1:13" x14ac:dyDescent="0.25">
      <c r="A760" s="50">
        <v>753</v>
      </c>
      <c r="B760" s="50" t="s">
        <v>236</v>
      </c>
      <c r="C760" s="52" t="str">
        <f>IF(H760="","",IF(INDEX('Disrupt-DIH'!$B$8:$B$22,MATCH(B760,'Disrupt-DIH'!$A$8:$A$22,0))="","",INDEX('Disrupt-DIH'!$B$8:$B$22,MATCH(B760,'Disrupt-DIH'!$A$8:$A$22,0))))</f>
        <v/>
      </c>
      <c r="D760" s="64" t="s">
        <v>49</v>
      </c>
      <c r="E760" s="64" t="str">
        <f>IF(INDEX('Disrupt-DIH'!$B$8:$B$22,MATCH($B760,'Disrupt-DIH'!$A$8:$A$22,0))="","",IF(INDEX('Disrupt-DIH'!D$8:D$22,MATCH($B760,'Disrupt-DIH'!$A$8:$A$22,0))="N/A","No","Yes"))</f>
        <v/>
      </c>
      <c r="F760" s="64" t="str">
        <f>IF(INDEX('Disrupt-DIH'!$B$8:$B$22,MATCH($B760,'Disrupt-DIH'!$A$8:$A$22,0))="","",IF(INDEX('Disrupt-DIH'!E$8:E$22,MATCH($B760,'Disrupt-DIH'!$A$8:$A$22,0))="N/A","No","Yes"))</f>
        <v/>
      </c>
      <c r="G760" s="64" t="str">
        <f>IF(INDEX('Disrupt-DIH'!$B$8:$B$22,MATCH($B760,'Disrupt-DIH'!$A$8:$A$22,0))="","",IF(INDEX('Disrupt-DIH'!F$8:F$22,MATCH($B760,'Disrupt-DIH'!$A$8:$A$22,0))="N/A","No","Yes"))</f>
        <v/>
      </c>
      <c r="H760" s="64" t="str">
        <f t="shared" si="33"/>
        <v/>
      </c>
      <c r="I760" s="50">
        <v>13</v>
      </c>
      <c r="J760" s="52" t="str">
        <f>IF(INDEX('Detail-SR'!$B$8:$B$27,MATCH(I760,'Detail-SR'!$A$8:$A$27,0))="","",IF(INDEX('Detail-SR'!$E$8:$E$27,MATCH(I760,'Detail-SR'!$A$8:$A$27,0))=H760,INDEX('Detail-SR'!$B$8:$B$27,MATCH(I760,'Detail-SR'!$A$8:$A$27,0)),""))</f>
        <v/>
      </c>
      <c r="K760" s="33"/>
      <c r="L760" s="50">
        <f t="shared" si="34"/>
        <v>0</v>
      </c>
      <c r="M760" s="50" t="str">
        <f t="shared" si="35"/>
        <v>D13b</v>
      </c>
    </row>
    <row r="761" spans="1:13" x14ac:dyDescent="0.25">
      <c r="A761" s="50">
        <v>754</v>
      </c>
      <c r="B761" s="50" t="s">
        <v>236</v>
      </c>
      <c r="C761" s="52" t="str">
        <f>IF(H761="","",IF(INDEX('Disrupt-DIH'!$B$8:$B$22,MATCH(B761,'Disrupt-DIH'!$A$8:$A$22,0))="","",INDEX('Disrupt-DIH'!$B$8:$B$22,MATCH(B761,'Disrupt-DIH'!$A$8:$A$22,0))))</f>
        <v/>
      </c>
      <c r="D761" s="64" t="s">
        <v>49</v>
      </c>
      <c r="E761" s="64" t="str">
        <f>IF(INDEX('Disrupt-DIH'!$B$8:$B$22,MATCH($B761,'Disrupt-DIH'!$A$8:$A$22,0))="","",IF(INDEX('Disrupt-DIH'!D$8:D$22,MATCH($B761,'Disrupt-DIH'!$A$8:$A$22,0))="N/A","No","Yes"))</f>
        <v/>
      </c>
      <c r="F761" s="64" t="str">
        <f>IF(INDEX('Disrupt-DIH'!$B$8:$B$22,MATCH($B761,'Disrupt-DIH'!$A$8:$A$22,0))="","",IF(INDEX('Disrupt-DIH'!E$8:E$22,MATCH($B761,'Disrupt-DIH'!$A$8:$A$22,0))="N/A","No","Yes"))</f>
        <v/>
      </c>
      <c r="G761" s="64" t="str">
        <f>IF(INDEX('Disrupt-DIH'!$B$8:$B$22,MATCH($B761,'Disrupt-DIH'!$A$8:$A$22,0))="","",IF(INDEX('Disrupt-DIH'!F$8:F$22,MATCH($B761,'Disrupt-DIH'!$A$8:$A$22,0))="N/A","No","Yes"))</f>
        <v/>
      </c>
      <c r="H761" s="64" t="str">
        <f t="shared" si="33"/>
        <v/>
      </c>
      <c r="I761" s="50">
        <v>14</v>
      </c>
      <c r="J761" s="52" t="str">
        <f>IF(INDEX('Detail-SR'!$B$8:$B$27,MATCH(I761,'Detail-SR'!$A$8:$A$27,0))="","",IF(INDEX('Detail-SR'!$E$8:$E$27,MATCH(I761,'Detail-SR'!$A$8:$A$27,0))=H761,INDEX('Detail-SR'!$B$8:$B$27,MATCH(I761,'Detail-SR'!$A$8:$A$27,0)),""))</f>
        <v/>
      </c>
      <c r="K761" s="33"/>
      <c r="L761" s="50">
        <f t="shared" si="34"/>
        <v>0</v>
      </c>
      <c r="M761" s="50" t="str">
        <f t="shared" si="35"/>
        <v>D13b</v>
      </c>
    </row>
    <row r="762" spans="1:13" x14ac:dyDescent="0.25">
      <c r="A762" s="50">
        <v>755</v>
      </c>
      <c r="B762" s="50" t="s">
        <v>236</v>
      </c>
      <c r="C762" s="52" t="str">
        <f>IF(H762="","",IF(INDEX('Disrupt-DIH'!$B$8:$B$22,MATCH(B762,'Disrupt-DIH'!$A$8:$A$22,0))="","",INDEX('Disrupt-DIH'!$B$8:$B$22,MATCH(B762,'Disrupt-DIH'!$A$8:$A$22,0))))</f>
        <v/>
      </c>
      <c r="D762" s="64" t="s">
        <v>49</v>
      </c>
      <c r="E762" s="64" t="str">
        <f>IF(INDEX('Disrupt-DIH'!$B$8:$B$22,MATCH($B762,'Disrupt-DIH'!$A$8:$A$22,0))="","",IF(INDEX('Disrupt-DIH'!D$8:D$22,MATCH($B762,'Disrupt-DIH'!$A$8:$A$22,0))="N/A","No","Yes"))</f>
        <v/>
      </c>
      <c r="F762" s="64" t="str">
        <f>IF(INDEX('Disrupt-DIH'!$B$8:$B$22,MATCH($B762,'Disrupt-DIH'!$A$8:$A$22,0))="","",IF(INDEX('Disrupt-DIH'!E$8:E$22,MATCH($B762,'Disrupt-DIH'!$A$8:$A$22,0))="N/A","No","Yes"))</f>
        <v/>
      </c>
      <c r="G762" s="64" t="str">
        <f>IF(INDEX('Disrupt-DIH'!$B$8:$B$22,MATCH($B762,'Disrupt-DIH'!$A$8:$A$22,0))="","",IF(INDEX('Disrupt-DIH'!F$8:F$22,MATCH($B762,'Disrupt-DIH'!$A$8:$A$22,0))="N/A","No","Yes"))</f>
        <v/>
      </c>
      <c r="H762" s="64" t="str">
        <f t="shared" si="33"/>
        <v/>
      </c>
      <c r="I762" s="50">
        <v>15</v>
      </c>
      <c r="J762" s="52" t="str">
        <f>IF(INDEX('Detail-SR'!$B$8:$B$27,MATCH(I762,'Detail-SR'!$A$8:$A$27,0))="","",IF(INDEX('Detail-SR'!$E$8:$E$27,MATCH(I762,'Detail-SR'!$A$8:$A$27,0))=H762,INDEX('Detail-SR'!$B$8:$B$27,MATCH(I762,'Detail-SR'!$A$8:$A$27,0)),""))</f>
        <v/>
      </c>
      <c r="K762" s="33"/>
      <c r="L762" s="50">
        <f t="shared" si="34"/>
        <v>0</v>
      </c>
      <c r="M762" s="50" t="str">
        <f t="shared" si="35"/>
        <v>D13b</v>
      </c>
    </row>
    <row r="763" spans="1:13" x14ac:dyDescent="0.25">
      <c r="A763" s="50">
        <v>756</v>
      </c>
      <c r="B763" s="50" t="s">
        <v>236</v>
      </c>
      <c r="C763" s="52" t="str">
        <f>IF(H763="","",IF(INDEX('Disrupt-DIH'!$B$8:$B$22,MATCH(B763,'Disrupt-DIH'!$A$8:$A$22,0))="","",INDEX('Disrupt-DIH'!$B$8:$B$22,MATCH(B763,'Disrupt-DIH'!$A$8:$A$22,0))))</f>
        <v/>
      </c>
      <c r="D763" s="64" t="s">
        <v>49</v>
      </c>
      <c r="E763" s="64" t="str">
        <f>IF(INDEX('Disrupt-DIH'!$B$8:$B$22,MATCH($B763,'Disrupt-DIH'!$A$8:$A$22,0))="","",IF(INDEX('Disrupt-DIH'!D$8:D$22,MATCH($B763,'Disrupt-DIH'!$A$8:$A$22,0))="N/A","No","Yes"))</f>
        <v/>
      </c>
      <c r="F763" s="64" t="str">
        <f>IF(INDEX('Disrupt-DIH'!$B$8:$B$22,MATCH($B763,'Disrupt-DIH'!$A$8:$A$22,0))="","",IF(INDEX('Disrupt-DIH'!E$8:E$22,MATCH($B763,'Disrupt-DIH'!$A$8:$A$22,0))="N/A","No","Yes"))</f>
        <v/>
      </c>
      <c r="G763" s="64" t="str">
        <f>IF(INDEX('Disrupt-DIH'!$B$8:$B$22,MATCH($B763,'Disrupt-DIH'!$A$8:$A$22,0))="","",IF(INDEX('Disrupt-DIH'!F$8:F$22,MATCH($B763,'Disrupt-DIH'!$A$8:$A$22,0))="N/A","No","Yes"))</f>
        <v/>
      </c>
      <c r="H763" s="64" t="str">
        <f t="shared" si="33"/>
        <v/>
      </c>
      <c r="I763" s="50">
        <v>16</v>
      </c>
      <c r="J763" s="52" t="str">
        <f>IF(INDEX('Detail-SR'!$B$8:$B$27,MATCH(I763,'Detail-SR'!$A$8:$A$27,0))="","",IF(INDEX('Detail-SR'!$E$8:$E$27,MATCH(I763,'Detail-SR'!$A$8:$A$27,0))=H763,INDEX('Detail-SR'!$B$8:$B$27,MATCH(I763,'Detail-SR'!$A$8:$A$27,0)),""))</f>
        <v/>
      </c>
      <c r="K763" s="33"/>
      <c r="L763" s="50">
        <f t="shared" si="34"/>
        <v>0</v>
      </c>
      <c r="M763" s="50" t="str">
        <f t="shared" si="35"/>
        <v>D13b</v>
      </c>
    </row>
    <row r="764" spans="1:13" x14ac:dyDescent="0.25">
      <c r="A764" s="50">
        <v>757</v>
      </c>
      <c r="B764" s="50" t="s">
        <v>236</v>
      </c>
      <c r="C764" s="52" t="str">
        <f>IF(H764="","",IF(INDEX('Disrupt-DIH'!$B$8:$B$22,MATCH(B764,'Disrupt-DIH'!$A$8:$A$22,0))="","",INDEX('Disrupt-DIH'!$B$8:$B$22,MATCH(B764,'Disrupt-DIH'!$A$8:$A$22,0))))</f>
        <v/>
      </c>
      <c r="D764" s="64" t="s">
        <v>49</v>
      </c>
      <c r="E764" s="64" t="str">
        <f>IF(INDEX('Disrupt-DIH'!$B$8:$B$22,MATCH($B764,'Disrupt-DIH'!$A$8:$A$22,0))="","",IF(INDEX('Disrupt-DIH'!D$8:D$22,MATCH($B764,'Disrupt-DIH'!$A$8:$A$22,0))="N/A","No","Yes"))</f>
        <v/>
      </c>
      <c r="F764" s="64" t="str">
        <f>IF(INDEX('Disrupt-DIH'!$B$8:$B$22,MATCH($B764,'Disrupt-DIH'!$A$8:$A$22,0))="","",IF(INDEX('Disrupt-DIH'!E$8:E$22,MATCH($B764,'Disrupt-DIH'!$A$8:$A$22,0))="N/A","No","Yes"))</f>
        <v/>
      </c>
      <c r="G764" s="64" t="str">
        <f>IF(INDEX('Disrupt-DIH'!$B$8:$B$22,MATCH($B764,'Disrupt-DIH'!$A$8:$A$22,0))="","",IF(INDEX('Disrupt-DIH'!F$8:F$22,MATCH($B764,'Disrupt-DIH'!$A$8:$A$22,0))="N/A","No","Yes"))</f>
        <v/>
      </c>
      <c r="H764" s="64" t="str">
        <f t="shared" si="33"/>
        <v/>
      </c>
      <c r="I764" s="50">
        <v>17</v>
      </c>
      <c r="J764" s="52" t="str">
        <f>IF(INDEX('Detail-SR'!$B$8:$B$27,MATCH(I764,'Detail-SR'!$A$8:$A$27,0))="","",IF(INDEX('Detail-SR'!$E$8:$E$27,MATCH(I764,'Detail-SR'!$A$8:$A$27,0))=H764,INDEX('Detail-SR'!$B$8:$B$27,MATCH(I764,'Detail-SR'!$A$8:$A$27,0)),""))</f>
        <v/>
      </c>
      <c r="K764" s="33"/>
      <c r="L764" s="50">
        <f t="shared" si="34"/>
        <v>0</v>
      </c>
      <c r="M764" s="50" t="str">
        <f t="shared" si="35"/>
        <v>D13b</v>
      </c>
    </row>
    <row r="765" spans="1:13" x14ac:dyDescent="0.25">
      <c r="A765" s="50">
        <v>758</v>
      </c>
      <c r="B765" s="50" t="s">
        <v>236</v>
      </c>
      <c r="C765" s="52" t="str">
        <f>IF(H765="","",IF(INDEX('Disrupt-DIH'!$B$8:$B$22,MATCH(B765,'Disrupt-DIH'!$A$8:$A$22,0))="","",INDEX('Disrupt-DIH'!$B$8:$B$22,MATCH(B765,'Disrupt-DIH'!$A$8:$A$22,0))))</f>
        <v/>
      </c>
      <c r="D765" s="64" t="s">
        <v>49</v>
      </c>
      <c r="E765" s="64" t="str">
        <f>IF(INDEX('Disrupt-DIH'!$B$8:$B$22,MATCH($B765,'Disrupt-DIH'!$A$8:$A$22,0))="","",IF(INDEX('Disrupt-DIH'!D$8:D$22,MATCH($B765,'Disrupt-DIH'!$A$8:$A$22,0))="N/A","No","Yes"))</f>
        <v/>
      </c>
      <c r="F765" s="64" t="str">
        <f>IF(INDEX('Disrupt-DIH'!$B$8:$B$22,MATCH($B765,'Disrupt-DIH'!$A$8:$A$22,0))="","",IF(INDEX('Disrupt-DIH'!E$8:E$22,MATCH($B765,'Disrupt-DIH'!$A$8:$A$22,0))="N/A","No","Yes"))</f>
        <v/>
      </c>
      <c r="G765" s="64" t="str">
        <f>IF(INDEX('Disrupt-DIH'!$B$8:$B$22,MATCH($B765,'Disrupt-DIH'!$A$8:$A$22,0))="","",IF(INDEX('Disrupt-DIH'!F$8:F$22,MATCH($B765,'Disrupt-DIH'!$A$8:$A$22,0))="N/A","No","Yes"))</f>
        <v/>
      </c>
      <c r="H765" s="64" t="str">
        <f t="shared" si="33"/>
        <v/>
      </c>
      <c r="I765" s="50">
        <v>18</v>
      </c>
      <c r="J765" s="52" t="str">
        <f>IF(INDEX('Detail-SR'!$B$8:$B$27,MATCH(I765,'Detail-SR'!$A$8:$A$27,0))="","",IF(INDEX('Detail-SR'!$E$8:$E$27,MATCH(I765,'Detail-SR'!$A$8:$A$27,0))=H765,INDEX('Detail-SR'!$B$8:$B$27,MATCH(I765,'Detail-SR'!$A$8:$A$27,0)),""))</f>
        <v/>
      </c>
      <c r="K765" s="33"/>
      <c r="L765" s="50">
        <f t="shared" si="34"/>
        <v>0</v>
      </c>
      <c r="M765" s="50" t="str">
        <f t="shared" si="35"/>
        <v>D13b</v>
      </c>
    </row>
    <row r="766" spans="1:13" x14ac:dyDescent="0.25">
      <c r="A766" s="50">
        <v>759</v>
      </c>
      <c r="B766" s="50" t="s">
        <v>236</v>
      </c>
      <c r="C766" s="52" t="str">
        <f>IF(H766="","",IF(INDEX('Disrupt-DIH'!$B$8:$B$22,MATCH(B766,'Disrupt-DIH'!$A$8:$A$22,0))="","",INDEX('Disrupt-DIH'!$B$8:$B$22,MATCH(B766,'Disrupt-DIH'!$A$8:$A$22,0))))</f>
        <v/>
      </c>
      <c r="D766" s="64" t="s">
        <v>49</v>
      </c>
      <c r="E766" s="64" t="str">
        <f>IF(INDEX('Disrupt-DIH'!$B$8:$B$22,MATCH($B766,'Disrupt-DIH'!$A$8:$A$22,0))="","",IF(INDEX('Disrupt-DIH'!D$8:D$22,MATCH($B766,'Disrupt-DIH'!$A$8:$A$22,0))="N/A","No","Yes"))</f>
        <v/>
      </c>
      <c r="F766" s="64" t="str">
        <f>IF(INDEX('Disrupt-DIH'!$B$8:$B$22,MATCH($B766,'Disrupt-DIH'!$A$8:$A$22,0))="","",IF(INDEX('Disrupt-DIH'!E$8:E$22,MATCH($B766,'Disrupt-DIH'!$A$8:$A$22,0))="N/A","No","Yes"))</f>
        <v/>
      </c>
      <c r="G766" s="64" t="str">
        <f>IF(INDEX('Disrupt-DIH'!$B$8:$B$22,MATCH($B766,'Disrupt-DIH'!$A$8:$A$22,0))="","",IF(INDEX('Disrupt-DIH'!F$8:F$22,MATCH($B766,'Disrupt-DIH'!$A$8:$A$22,0))="N/A","No","Yes"))</f>
        <v/>
      </c>
      <c r="H766" s="64" t="str">
        <f t="shared" si="33"/>
        <v/>
      </c>
      <c r="I766" s="50">
        <v>19</v>
      </c>
      <c r="J766" s="52" t="str">
        <f>IF(INDEX('Detail-SR'!$B$8:$B$27,MATCH(I766,'Detail-SR'!$A$8:$A$27,0))="","",IF(INDEX('Detail-SR'!$E$8:$E$27,MATCH(I766,'Detail-SR'!$A$8:$A$27,0))=H766,INDEX('Detail-SR'!$B$8:$B$27,MATCH(I766,'Detail-SR'!$A$8:$A$27,0)),""))</f>
        <v/>
      </c>
      <c r="K766" s="33"/>
      <c r="L766" s="50">
        <f t="shared" si="34"/>
        <v>0</v>
      </c>
      <c r="M766" s="50" t="str">
        <f t="shared" si="35"/>
        <v>D13b</v>
      </c>
    </row>
    <row r="767" spans="1:13" x14ac:dyDescent="0.25">
      <c r="A767" s="50">
        <v>760</v>
      </c>
      <c r="B767" s="50" t="s">
        <v>236</v>
      </c>
      <c r="C767" s="52" t="str">
        <f>IF(H767="","",IF(INDEX('Disrupt-DIH'!$B$8:$B$22,MATCH(B767,'Disrupt-DIH'!$A$8:$A$22,0))="","",INDEX('Disrupt-DIH'!$B$8:$B$22,MATCH(B767,'Disrupt-DIH'!$A$8:$A$22,0))))</f>
        <v/>
      </c>
      <c r="D767" s="64" t="s">
        <v>49</v>
      </c>
      <c r="E767" s="64" t="str">
        <f>IF(INDEX('Disrupt-DIH'!$B$8:$B$22,MATCH($B767,'Disrupt-DIH'!$A$8:$A$22,0))="","",IF(INDEX('Disrupt-DIH'!D$8:D$22,MATCH($B767,'Disrupt-DIH'!$A$8:$A$22,0))="N/A","No","Yes"))</f>
        <v/>
      </c>
      <c r="F767" s="64" t="str">
        <f>IF(INDEX('Disrupt-DIH'!$B$8:$B$22,MATCH($B767,'Disrupt-DIH'!$A$8:$A$22,0))="","",IF(INDEX('Disrupt-DIH'!E$8:E$22,MATCH($B767,'Disrupt-DIH'!$A$8:$A$22,0))="N/A","No","Yes"))</f>
        <v/>
      </c>
      <c r="G767" s="64" t="str">
        <f>IF(INDEX('Disrupt-DIH'!$B$8:$B$22,MATCH($B767,'Disrupt-DIH'!$A$8:$A$22,0))="","",IF(INDEX('Disrupt-DIH'!F$8:F$22,MATCH($B767,'Disrupt-DIH'!$A$8:$A$22,0))="N/A","No","Yes"))</f>
        <v/>
      </c>
      <c r="H767" s="64" t="str">
        <f t="shared" si="33"/>
        <v/>
      </c>
      <c r="I767" s="50">
        <v>20</v>
      </c>
      <c r="J767" s="52" t="str">
        <f>IF(INDEX('Detail-SR'!$B$8:$B$27,MATCH(I767,'Detail-SR'!$A$8:$A$27,0))="","",IF(INDEX('Detail-SR'!$E$8:$E$27,MATCH(I767,'Detail-SR'!$A$8:$A$27,0))=H767,INDEX('Detail-SR'!$B$8:$B$27,MATCH(I767,'Detail-SR'!$A$8:$A$27,0)),""))</f>
        <v/>
      </c>
      <c r="K767" s="33"/>
      <c r="L767" s="50">
        <f t="shared" si="34"/>
        <v>0</v>
      </c>
      <c r="M767" s="50" t="str">
        <f t="shared" si="35"/>
        <v>D13b</v>
      </c>
    </row>
    <row r="768" spans="1:13" x14ac:dyDescent="0.25">
      <c r="A768" s="50">
        <v>761</v>
      </c>
      <c r="B768" s="50" t="s">
        <v>236</v>
      </c>
      <c r="C768" s="52" t="str">
        <f>IF(H768="","",IF(INDEX('Disrupt-DIH'!$B$8:$B$22,MATCH(B768,'Disrupt-DIH'!$A$8:$A$22,0))="","",INDEX('Disrupt-DIH'!$B$8:$B$22,MATCH(B768,'Disrupt-DIH'!$A$8:$A$22,0))))</f>
        <v/>
      </c>
      <c r="D768" s="64" t="s">
        <v>38</v>
      </c>
      <c r="E768" s="64" t="str">
        <f>IF(INDEX('Disrupt-DIH'!$B$8:$B$22,MATCH($B768,'Disrupt-DIH'!$A$8:$A$22,0))="","",IF(INDEX('Disrupt-DIH'!D$8:D$22,MATCH($B768,'Disrupt-DIH'!$A$8:$A$22,0))="N/A","No","Yes"))</f>
        <v/>
      </c>
      <c r="F768" s="64" t="str">
        <f>IF(INDEX('Disrupt-DIH'!$B$8:$B$22,MATCH($B768,'Disrupt-DIH'!$A$8:$A$22,0))="","",IF(INDEX('Disrupt-DIH'!E$8:E$22,MATCH($B768,'Disrupt-DIH'!$A$8:$A$22,0))="N/A","No","Yes"))</f>
        <v/>
      </c>
      <c r="G768" s="64" t="str">
        <f>IF(INDEX('Disrupt-DIH'!$B$8:$B$22,MATCH($B768,'Disrupt-DIH'!$A$8:$A$22,0))="","",IF(INDEX('Disrupt-DIH'!F$8:F$22,MATCH($B768,'Disrupt-DIH'!$A$8:$A$22,0))="N/A","No","Yes"))</f>
        <v/>
      </c>
      <c r="H768" s="64" t="str">
        <f t="shared" si="33"/>
        <v/>
      </c>
      <c r="I768" s="50">
        <v>1</v>
      </c>
      <c r="J768" s="52" t="str">
        <f>IF(INDEX('Detail-SR'!$B$8:$B$27,MATCH(I768,'Detail-SR'!$A$8:$A$27,0))="","",IF(INDEX('Detail-SR'!$E$8:$E$27,MATCH(I768,'Detail-SR'!$A$8:$A$27,0))=H768,INDEX('Detail-SR'!$B$8:$B$27,MATCH(I768,'Detail-SR'!$A$8:$A$27,0)),""))</f>
        <v/>
      </c>
      <c r="K768" s="33"/>
      <c r="L768" s="50">
        <f t="shared" si="34"/>
        <v>0</v>
      </c>
      <c r="M768" s="50" t="str">
        <f t="shared" si="35"/>
        <v>D13c</v>
      </c>
    </row>
    <row r="769" spans="1:13" x14ac:dyDescent="0.25">
      <c r="A769" s="50">
        <v>762</v>
      </c>
      <c r="B769" s="50" t="s">
        <v>236</v>
      </c>
      <c r="C769" s="52" t="str">
        <f>IF(H769="","",IF(INDEX('Disrupt-DIH'!$B$8:$B$22,MATCH(B769,'Disrupt-DIH'!$A$8:$A$22,0))="","",INDEX('Disrupt-DIH'!$B$8:$B$22,MATCH(B769,'Disrupt-DIH'!$A$8:$A$22,0))))</f>
        <v/>
      </c>
      <c r="D769" s="64" t="s">
        <v>38</v>
      </c>
      <c r="E769" s="64" t="str">
        <f>IF(INDEX('Disrupt-DIH'!$B$8:$B$22,MATCH($B769,'Disrupt-DIH'!$A$8:$A$22,0))="","",IF(INDEX('Disrupt-DIH'!D$8:D$22,MATCH($B769,'Disrupt-DIH'!$A$8:$A$22,0))="N/A","No","Yes"))</f>
        <v/>
      </c>
      <c r="F769" s="64" t="str">
        <f>IF(INDEX('Disrupt-DIH'!$B$8:$B$22,MATCH($B769,'Disrupt-DIH'!$A$8:$A$22,0))="","",IF(INDEX('Disrupt-DIH'!E$8:E$22,MATCH($B769,'Disrupt-DIH'!$A$8:$A$22,0))="N/A","No","Yes"))</f>
        <v/>
      </c>
      <c r="G769" s="64" t="str">
        <f>IF(INDEX('Disrupt-DIH'!$B$8:$B$22,MATCH($B769,'Disrupt-DIH'!$A$8:$A$22,0))="","",IF(INDEX('Disrupt-DIH'!F$8:F$22,MATCH($B769,'Disrupt-DIH'!$A$8:$A$22,0))="N/A","No","Yes"))</f>
        <v/>
      </c>
      <c r="H769" s="64" t="str">
        <f t="shared" si="33"/>
        <v/>
      </c>
      <c r="I769" s="50">
        <v>2</v>
      </c>
      <c r="J769" s="52" t="str">
        <f>IF(INDEX('Detail-SR'!$B$8:$B$27,MATCH(I769,'Detail-SR'!$A$8:$A$27,0))="","",IF(INDEX('Detail-SR'!$E$8:$E$27,MATCH(I769,'Detail-SR'!$A$8:$A$27,0))=H769,INDEX('Detail-SR'!$B$8:$B$27,MATCH(I769,'Detail-SR'!$A$8:$A$27,0)),""))</f>
        <v/>
      </c>
      <c r="K769" s="33"/>
      <c r="L769" s="50">
        <f t="shared" si="34"/>
        <v>0</v>
      </c>
      <c r="M769" s="50" t="str">
        <f t="shared" si="35"/>
        <v>D13c</v>
      </c>
    </row>
    <row r="770" spans="1:13" x14ac:dyDescent="0.25">
      <c r="A770" s="50">
        <v>763</v>
      </c>
      <c r="B770" s="50" t="s">
        <v>236</v>
      </c>
      <c r="C770" s="52" t="str">
        <f>IF(H770="","",IF(INDEX('Disrupt-DIH'!$B$8:$B$22,MATCH(B770,'Disrupt-DIH'!$A$8:$A$22,0))="","",INDEX('Disrupt-DIH'!$B$8:$B$22,MATCH(B770,'Disrupt-DIH'!$A$8:$A$22,0))))</f>
        <v/>
      </c>
      <c r="D770" s="64" t="s">
        <v>38</v>
      </c>
      <c r="E770" s="64" t="str">
        <f>IF(INDEX('Disrupt-DIH'!$B$8:$B$22,MATCH($B770,'Disrupt-DIH'!$A$8:$A$22,0))="","",IF(INDEX('Disrupt-DIH'!D$8:D$22,MATCH($B770,'Disrupt-DIH'!$A$8:$A$22,0))="N/A","No","Yes"))</f>
        <v/>
      </c>
      <c r="F770" s="64" t="str">
        <f>IF(INDEX('Disrupt-DIH'!$B$8:$B$22,MATCH($B770,'Disrupt-DIH'!$A$8:$A$22,0))="","",IF(INDEX('Disrupt-DIH'!E$8:E$22,MATCH($B770,'Disrupt-DIH'!$A$8:$A$22,0))="N/A","No","Yes"))</f>
        <v/>
      </c>
      <c r="G770" s="64" t="str">
        <f>IF(INDEX('Disrupt-DIH'!$B$8:$B$22,MATCH($B770,'Disrupt-DIH'!$A$8:$A$22,0))="","",IF(INDEX('Disrupt-DIH'!F$8:F$22,MATCH($B770,'Disrupt-DIH'!$A$8:$A$22,0))="N/A","No","Yes"))</f>
        <v/>
      </c>
      <c r="H770" s="64" t="str">
        <f t="shared" si="33"/>
        <v/>
      </c>
      <c r="I770" s="50">
        <v>3</v>
      </c>
      <c r="J770" s="52" t="str">
        <f>IF(INDEX('Detail-SR'!$B$8:$B$27,MATCH(I770,'Detail-SR'!$A$8:$A$27,0))="","",IF(INDEX('Detail-SR'!$E$8:$E$27,MATCH(I770,'Detail-SR'!$A$8:$A$27,0))=H770,INDEX('Detail-SR'!$B$8:$B$27,MATCH(I770,'Detail-SR'!$A$8:$A$27,0)),""))</f>
        <v/>
      </c>
      <c r="K770" s="33"/>
      <c r="L770" s="50">
        <f t="shared" si="34"/>
        <v>0</v>
      </c>
      <c r="M770" s="50" t="str">
        <f t="shared" si="35"/>
        <v>D13c</v>
      </c>
    </row>
    <row r="771" spans="1:13" x14ac:dyDescent="0.25">
      <c r="A771" s="50">
        <v>764</v>
      </c>
      <c r="B771" s="50" t="s">
        <v>236</v>
      </c>
      <c r="C771" s="52" t="str">
        <f>IF(H771="","",IF(INDEX('Disrupt-DIH'!$B$8:$B$22,MATCH(B771,'Disrupt-DIH'!$A$8:$A$22,0))="","",INDEX('Disrupt-DIH'!$B$8:$B$22,MATCH(B771,'Disrupt-DIH'!$A$8:$A$22,0))))</f>
        <v/>
      </c>
      <c r="D771" s="64" t="s">
        <v>38</v>
      </c>
      <c r="E771" s="64" t="str">
        <f>IF(INDEX('Disrupt-DIH'!$B$8:$B$22,MATCH($B771,'Disrupt-DIH'!$A$8:$A$22,0))="","",IF(INDEX('Disrupt-DIH'!D$8:D$22,MATCH($B771,'Disrupt-DIH'!$A$8:$A$22,0))="N/A","No","Yes"))</f>
        <v/>
      </c>
      <c r="F771" s="64" t="str">
        <f>IF(INDEX('Disrupt-DIH'!$B$8:$B$22,MATCH($B771,'Disrupt-DIH'!$A$8:$A$22,0))="","",IF(INDEX('Disrupt-DIH'!E$8:E$22,MATCH($B771,'Disrupt-DIH'!$A$8:$A$22,0))="N/A","No","Yes"))</f>
        <v/>
      </c>
      <c r="G771" s="64" t="str">
        <f>IF(INDEX('Disrupt-DIH'!$B$8:$B$22,MATCH($B771,'Disrupt-DIH'!$A$8:$A$22,0))="","",IF(INDEX('Disrupt-DIH'!F$8:F$22,MATCH($B771,'Disrupt-DIH'!$A$8:$A$22,0))="N/A","No","Yes"))</f>
        <v/>
      </c>
      <c r="H771" s="64" t="str">
        <f t="shared" si="33"/>
        <v/>
      </c>
      <c r="I771" s="50">
        <v>4</v>
      </c>
      <c r="J771" s="52" t="str">
        <f>IF(INDEX('Detail-SR'!$B$8:$B$27,MATCH(I771,'Detail-SR'!$A$8:$A$27,0))="","",IF(INDEX('Detail-SR'!$E$8:$E$27,MATCH(I771,'Detail-SR'!$A$8:$A$27,0))=H771,INDEX('Detail-SR'!$B$8:$B$27,MATCH(I771,'Detail-SR'!$A$8:$A$27,0)),""))</f>
        <v/>
      </c>
      <c r="K771" s="33"/>
      <c r="L771" s="50">
        <f t="shared" si="34"/>
        <v>0</v>
      </c>
      <c r="M771" s="50" t="str">
        <f t="shared" si="35"/>
        <v>D13c</v>
      </c>
    </row>
    <row r="772" spans="1:13" x14ac:dyDescent="0.25">
      <c r="A772" s="50">
        <v>765</v>
      </c>
      <c r="B772" s="50" t="s">
        <v>236</v>
      </c>
      <c r="C772" s="52" t="str">
        <f>IF(H772="","",IF(INDEX('Disrupt-DIH'!$B$8:$B$22,MATCH(B772,'Disrupt-DIH'!$A$8:$A$22,0))="","",INDEX('Disrupt-DIH'!$B$8:$B$22,MATCH(B772,'Disrupt-DIH'!$A$8:$A$22,0))))</f>
        <v/>
      </c>
      <c r="D772" s="64" t="s">
        <v>38</v>
      </c>
      <c r="E772" s="64" t="str">
        <f>IF(INDEX('Disrupt-DIH'!$B$8:$B$22,MATCH($B772,'Disrupt-DIH'!$A$8:$A$22,0))="","",IF(INDEX('Disrupt-DIH'!D$8:D$22,MATCH($B772,'Disrupt-DIH'!$A$8:$A$22,0))="N/A","No","Yes"))</f>
        <v/>
      </c>
      <c r="F772" s="64" t="str">
        <f>IF(INDEX('Disrupt-DIH'!$B$8:$B$22,MATCH($B772,'Disrupt-DIH'!$A$8:$A$22,0))="","",IF(INDEX('Disrupt-DIH'!E$8:E$22,MATCH($B772,'Disrupt-DIH'!$A$8:$A$22,0))="N/A","No","Yes"))</f>
        <v/>
      </c>
      <c r="G772" s="64" t="str">
        <f>IF(INDEX('Disrupt-DIH'!$B$8:$B$22,MATCH($B772,'Disrupt-DIH'!$A$8:$A$22,0))="","",IF(INDEX('Disrupt-DIH'!F$8:F$22,MATCH($B772,'Disrupt-DIH'!$A$8:$A$22,0))="N/A","No","Yes"))</f>
        <v/>
      </c>
      <c r="H772" s="64" t="str">
        <f t="shared" si="33"/>
        <v/>
      </c>
      <c r="I772" s="50">
        <v>5</v>
      </c>
      <c r="J772" s="52" t="str">
        <f>IF(INDEX('Detail-SR'!$B$8:$B$27,MATCH(I772,'Detail-SR'!$A$8:$A$27,0))="","",IF(INDEX('Detail-SR'!$E$8:$E$27,MATCH(I772,'Detail-SR'!$A$8:$A$27,0))=H772,INDEX('Detail-SR'!$B$8:$B$27,MATCH(I772,'Detail-SR'!$A$8:$A$27,0)),""))</f>
        <v/>
      </c>
      <c r="K772" s="33"/>
      <c r="L772" s="50">
        <f t="shared" si="34"/>
        <v>0</v>
      </c>
      <c r="M772" s="50" t="str">
        <f t="shared" si="35"/>
        <v>D13c</v>
      </c>
    </row>
    <row r="773" spans="1:13" x14ac:dyDescent="0.25">
      <c r="A773" s="50">
        <v>766</v>
      </c>
      <c r="B773" s="50" t="s">
        <v>236</v>
      </c>
      <c r="C773" s="52" t="str">
        <f>IF(H773="","",IF(INDEX('Disrupt-DIH'!$B$8:$B$22,MATCH(B773,'Disrupt-DIH'!$A$8:$A$22,0))="","",INDEX('Disrupt-DIH'!$B$8:$B$22,MATCH(B773,'Disrupt-DIH'!$A$8:$A$22,0))))</f>
        <v/>
      </c>
      <c r="D773" s="64" t="s">
        <v>38</v>
      </c>
      <c r="E773" s="64" t="str">
        <f>IF(INDEX('Disrupt-DIH'!$B$8:$B$22,MATCH($B773,'Disrupt-DIH'!$A$8:$A$22,0))="","",IF(INDEX('Disrupt-DIH'!D$8:D$22,MATCH($B773,'Disrupt-DIH'!$A$8:$A$22,0))="N/A","No","Yes"))</f>
        <v/>
      </c>
      <c r="F773" s="64" t="str">
        <f>IF(INDEX('Disrupt-DIH'!$B$8:$B$22,MATCH($B773,'Disrupt-DIH'!$A$8:$A$22,0))="","",IF(INDEX('Disrupt-DIH'!E$8:E$22,MATCH($B773,'Disrupt-DIH'!$A$8:$A$22,0))="N/A","No","Yes"))</f>
        <v/>
      </c>
      <c r="G773" s="64" t="str">
        <f>IF(INDEX('Disrupt-DIH'!$B$8:$B$22,MATCH($B773,'Disrupt-DIH'!$A$8:$A$22,0))="","",IF(INDEX('Disrupt-DIH'!F$8:F$22,MATCH($B773,'Disrupt-DIH'!$A$8:$A$22,0))="N/A","No","Yes"))</f>
        <v/>
      </c>
      <c r="H773" s="64" t="str">
        <f t="shared" si="33"/>
        <v/>
      </c>
      <c r="I773" s="50">
        <v>6</v>
      </c>
      <c r="J773" s="52" t="str">
        <f>IF(INDEX('Detail-SR'!$B$8:$B$27,MATCH(I773,'Detail-SR'!$A$8:$A$27,0))="","",IF(INDEX('Detail-SR'!$E$8:$E$27,MATCH(I773,'Detail-SR'!$A$8:$A$27,0))=H773,INDEX('Detail-SR'!$B$8:$B$27,MATCH(I773,'Detail-SR'!$A$8:$A$27,0)),""))</f>
        <v/>
      </c>
      <c r="K773" s="33"/>
      <c r="L773" s="50">
        <f t="shared" si="34"/>
        <v>0</v>
      </c>
      <c r="M773" s="50" t="str">
        <f t="shared" si="35"/>
        <v>D13c</v>
      </c>
    </row>
    <row r="774" spans="1:13" x14ac:dyDescent="0.25">
      <c r="A774" s="50">
        <v>767</v>
      </c>
      <c r="B774" s="50" t="s">
        <v>236</v>
      </c>
      <c r="C774" s="52" t="str">
        <f>IF(H774="","",IF(INDEX('Disrupt-DIH'!$B$8:$B$22,MATCH(B774,'Disrupt-DIH'!$A$8:$A$22,0))="","",INDEX('Disrupt-DIH'!$B$8:$B$22,MATCH(B774,'Disrupt-DIH'!$A$8:$A$22,0))))</f>
        <v/>
      </c>
      <c r="D774" s="64" t="s">
        <v>38</v>
      </c>
      <c r="E774" s="64" t="str">
        <f>IF(INDEX('Disrupt-DIH'!$B$8:$B$22,MATCH($B774,'Disrupt-DIH'!$A$8:$A$22,0))="","",IF(INDEX('Disrupt-DIH'!D$8:D$22,MATCH($B774,'Disrupt-DIH'!$A$8:$A$22,0))="N/A","No","Yes"))</f>
        <v/>
      </c>
      <c r="F774" s="64" t="str">
        <f>IF(INDEX('Disrupt-DIH'!$B$8:$B$22,MATCH($B774,'Disrupt-DIH'!$A$8:$A$22,0))="","",IF(INDEX('Disrupt-DIH'!E$8:E$22,MATCH($B774,'Disrupt-DIH'!$A$8:$A$22,0))="N/A","No","Yes"))</f>
        <v/>
      </c>
      <c r="G774" s="64" t="str">
        <f>IF(INDEX('Disrupt-DIH'!$B$8:$B$22,MATCH($B774,'Disrupt-DIH'!$A$8:$A$22,0))="","",IF(INDEX('Disrupt-DIH'!F$8:F$22,MATCH($B774,'Disrupt-DIH'!$A$8:$A$22,0))="N/A","No","Yes"))</f>
        <v/>
      </c>
      <c r="H774" s="64" t="str">
        <f t="shared" si="33"/>
        <v/>
      </c>
      <c r="I774" s="50">
        <v>7</v>
      </c>
      <c r="J774" s="52" t="str">
        <f>IF(INDEX('Detail-SR'!$B$8:$B$27,MATCH(I774,'Detail-SR'!$A$8:$A$27,0))="","",IF(INDEX('Detail-SR'!$E$8:$E$27,MATCH(I774,'Detail-SR'!$A$8:$A$27,0))=H774,INDEX('Detail-SR'!$B$8:$B$27,MATCH(I774,'Detail-SR'!$A$8:$A$27,0)),""))</f>
        <v/>
      </c>
      <c r="K774" s="33"/>
      <c r="L774" s="50">
        <f t="shared" si="34"/>
        <v>0</v>
      </c>
      <c r="M774" s="50" t="str">
        <f t="shared" si="35"/>
        <v>D13c</v>
      </c>
    </row>
    <row r="775" spans="1:13" x14ac:dyDescent="0.25">
      <c r="A775" s="50">
        <v>768</v>
      </c>
      <c r="B775" s="50" t="s">
        <v>236</v>
      </c>
      <c r="C775" s="52" t="str">
        <f>IF(H775="","",IF(INDEX('Disrupt-DIH'!$B$8:$B$22,MATCH(B775,'Disrupt-DIH'!$A$8:$A$22,0))="","",INDEX('Disrupt-DIH'!$B$8:$B$22,MATCH(B775,'Disrupt-DIH'!$A$8:$A$22,0))))</f>
        <v/>
      </c>
      <c r="D775" s="64" t="s">
        <v>38</v>
      </c>
      <c r="E775" s="64" t="str">
        <f>IF(INDEX('Disrupt-DIH'!$B$8:$B$22,MATCH($B775,'Disrupt-DIH'!$A$8:$A$22,0))="","",IF(INDEX('Disrupt-DIH'!D$8:D$22,MATCH($B775,'Disrupt-DIH'!$A$8:$A$22,0))="N/A","No","Yes"))</f>
        <v/>
      </c>
      <c r="F775" s="64" t="str">
        <f>IF(INDEX('Disrupt-DIH'!$B$8:$B$22,MATCH($B775,'Disrupt-DIH'!$A$8:$A$22,0))="","",IF(INDEX('Disrupt-DIH'!E$8:E$22,MATCH($B775,'Disrupt-DIH'!$A$8:$A$22,0))="N/A","No","Yes"))</f>
        <v/>
      </c>
      <c r="G775" s="64" t="str">
        <f>IF(INDEX('Disrupt-DIH'!$B$8:$B$22,MATCH($B775,'Disrupt-DIH'!$A$8:$A$22,0))="","",IF(INDEX('Disrupt-DIH'!F$8:F$22,MATCH($B775,'Disrupt-DIH'!$A$8:$A$22,0))="N/A","No","Yes"))</f>
        <v/>
      </c>
      <c r="H775" s="64" t="str">
        <f t="shared" si="33"/>
        <v/>
      </c>
      <c r="I775" s="50">
        <v>8</v>
      </c>
      <c r="J775" s="52" t="str">
        <f>IF(INDEX('Detail-SR'!$B$8:$B$27,MATCH(I775,'Detail-SR'!$A$8:$A$27,0))="","",IF(INDEX('Detail-SR'!$E$8:$E$27,MATCH(I775,'Detail-SR'!$A$8:$A$27,0))=H775,INDEX('Detail-SR'!$B$8:$B$27,MATCH(I775,'Detail-SR'!$A$8:$A$27,0)),""))</f>
        <v/>
      </c>
      <c r="K775" s="33"/>
      <c r="L775" s="50">
        <f t="shared" si="34"/>
        <v>0</v>
      </c>
      <c r="M775" s="50" t="str">
        <f t="shared" si="35"/>
        <v>D13c</v>
      </c>
    </row>
    <row r="776" spans="1:13" x14ac:dyDescent="0.25">
      <c r="A776" s="50">
        <v>769</v>
      </c>
      <c r="B776" s="50" t="s">
        <v>236</v>
      </c>
      <c r="C776" s="52" t="str">
        <f>IF(H776="","",IF(INDEX('Disrupt-DIH'!$B$8:$B$22,MATCH(B776,'Disrupt-DIH'!$A$8:$A$22,0))="","",INDEX('Disrupt-DIH'!$B$8:$B$22,MATCH(B776,'Disrupt-DIH'!$A$8:$A$22,0))))</f>
        <v/>
      </c>
      <c r="D776" s="64" t="s">
        <v>38</v>
      </c>
      <c r="E776" s="64" t="str">
        <f>IF(INDEX('Disrupt-DIH'!$B$8:$B$22,MATCH($B776,'Disrupt-DIH'!$A$8:$A$22,0))="","",IF(INDEX('Disrupt-DIH'!D$8:D$22,MATCH($B776,'Disrupt-DIH'!$A$8:$A$22,0))="N/A","No","Yes"))</f>
        <v/>
      </c>
      <c r="F776" s="64" t="str">
        <f>IF(INDEX('Disrupt-DIH'!$B$8:$B$22,MATCH($B776,'Disrupt-DIH'!$A$8:$A$22,0))="","",IF(INDEX('Disrupt-DIH'!E$8:E$22,MATCH($B776,'Disrupt-DIH'!$A$8:$A$22,0))="N/A","No","Yes"))</f>
        <v/>
      </c>
      <c r="G776" s="64" t="str">
        <f>IF(INDEX('Disrupt-DIH'!$B$8:$B$22,MATCH($B776,'Disrupt-DIH'!$A$8:$A$22,0))="","",IF(INDEX('Disrupt-DIH'!F$8:F$22,MATCH($B776,'Disrupt-DIH'!$A$8:$A$22,0))="N/A","No","Yes"))</f>
        <v/>
      </c>
      <c r="H776" s="64" t="str">
        <f t="shared" si="33"/>
        <v/>
      </c>
      <c r="I776" s="50">
        <v>9</v>
      </c>
      <c r="J776" s="52" t="str">
        <f>IF(INDEX('Detail-SR'!$B$8:$B$27,MATCH(I776,'Detail-SR'!$A$8:$A$27,0))="","",IF(INDEX('Detail-SR'!$E$8:$E$27,MATCH(I776,'Detail-SR'!$A$8:$A$27,0))=H776,INDEX('Detail-SR'!$B$8:$B$27,MATCH(I776,'Detail-SR'!$A$8:$A$27,0)),""))</f>
        <v/>
      </c>
      <c r="K776" s="33"/>
      <c r="L776" s="50">
        <f t="shared" si="34"/>
        <v>0</v>
      </c>
      <c r="M776" s="50" t="str">
        <f t="shared" si="35"/>
        <v>D13c</v>
      </c>
    </row>
    <row r="777" spans="1:13" x14ac:dyDescent="0.25">
      <c r="A777" s="50">
        <v>770</v>
      </c>
      <c r="B777" s="50" t="s">
        <v>236</v>
      </c>
      <c r="C777" s="52" t="str">
        <f>IF(H777="","",IF(INDEX('Disrupt-DIH'!$B$8:$B$22,MATCH(B777,'Disrupt-DIH'!$A$8:$A$22,0))="","",INDEX('Disrupt-DIH'!$B$8:$B$22,MATCH(B777,'Disrupt-DIH'!$A$8:$A$22,0))))</f>
        <v/>
      </c>
      <c r="D777" s="64" t="s">
        <v>38</v>
      </c>
      <c r="E777" s="64" t="str">
        <f>IF(INDEX('Disrupt-DIH'!$B$8:$B$22,MATCH($B777,'Disrupt-DIH'!$A$8:$A$22,0))="","",IF(INDEX('Disrupt-DIH'!D$8:D$22,MATCH($B777,'Disrupt-DIH'!$A$8:$A$22,0))="N/A","No","Yes"))</f>
        <v/>
      </c>
      <c r="F777" s="64" t="str">
        <f>IF(INDEX('Disrupt-DIH'!$B$8:$B$22,MATCH($B777,'Disrupt-DIH'!$A$8:$A$22,0))="","",IF(INDEX('Disrupt-DIH'!E$8:E$22,MATCH($B777,'Disrupt-DIH'!$A$8:$A$22,0))="N/A","No","Yes"))</f>
        <v/>
      </c>
      <c r="G777" s="64" t="str">
        <f>IF(INDEX('Disrupt-DIH'!$B$8:$B$22,MATCH($B777,'Disrupt-DIH'!$A$8:$A$22,0))="","",IF(INDEX('Disrupt-DIH'!F$8:F$22,MATCH($B777,'Disrupt-DIH'!$A$8:$A$22,0))="N/A","No","Yes"))</f>
        <v/>
      </c>
      <c r="H777" s="64" t="str">
        <f t="shared" ref="H777:H840" si="36">IF(AND(D777="Electricity",E777="Yes"),"Electricity",IF(AND(D777="Natural Gas",F777="Yes"),"Natural Gas",IF(AND(D777="Water",G777="Yes"),"Water","")))</f>
        <v/>
      </c>
      <c r="I777" s="50">
        <v>10</v>
      </c>
      <c r="J777" s="52" t="str">
        <f>IF(INDEX('Detail-SR'!$B$8:$B$27,MATCH(I777,'Detail-SR'!$A$8:$A$27,0))="","",IF(INDEX('Detail-SR'!$E$8:$E$27,MATCH(I777,'Detail-SR'!$A$8:$A$27,0))=H777,INDEX('Detail-SR'!$B$8:$B$27,MATCH(I777,'Detail-SR'!$A$8:$A$27,0)),""))</f>
        <v/>
      </c>
      <c r="K777" s="33"/>
      <c r="L777" s="50">
        <f t="shared" ref="L777:L840" si="37">IF(J777="",0,IF(K777="Yes",0,0.8))</f>
        <v>0</v>
      </c>
      <c r="M777" s="50" t="str">
        <f t="shared" ref="M777:M840" si="38">B777&amp;(IF(D777="Electricity","a",IF(D777="Natural Gas","b","c")))</f>
        <v>D13c</v>
      </c>
    </row>
    <row r="778" spans="1:13" x14ac:dyDescent="0.25">
      <c r="A778" s="50">
        <v>771</v>
      </c>
      <c r="B778" s="50" t="s">
        <v>236</v>
      </c>
      <c r="C778" s="52" t="str">
        <f>IF(H778="","",IF(INDEX('Disrupt-DIH'!$B$8:$B$22,MATCH(B778,'Disrupt-DIH'!$A$8:$A$22,0))="","",INDEX('Disrupt-DIH'!$B$8:$B$22,MATCH(B778,'Disrupt-DIH'!$A$8:$A$22,0))))</f>
        <v/>
      </c>
      <c r="D778" s="64" t="s">
        <v>38</v>
      </c>
      <c r="E778" s="64" t="str">
        <f>IF(INDEX('Disrupt-DIH'!$B$8:$B$22,MATCH($B778,'Disrupt-DIH'!$A$8:$A$22,0))="","",IF(INDEX('Disrupt-DIH'!D$8:D$22,MATCH($B778,'Disrupt-DIH'!$A$8:$A$22,0))="N/A","No","Yes"))</f>
        <v/>
      </c>
      <c r="F778" s="64" t="str">
        <f>IF(INDEX('Disrupt-DIH'!$B$8:$B$22,MATCH($B778,'Disrupt-DIH'!$A$8:$A$22,0))="","",IF(INDEX('Disrupt-DIH'!E$8:E$22,MATCH($B778,'Disrupt-DIH'!$A$8:$A$22,0))="N/A","No","Yes"))</f>
        <v/>
      </c>
      <c r="G778" s="64" t="str">
        <f>IF(INDEX('Disrupt-DIH'!$B$8:$B$22,MATCH($B778,'Disrupt-DIH'!$A$8:$A$22,0))="","",IF(INDEX('Disrupt-DIH'!F$8:F$22,MATCH($B778,'Disrupt-DIH'!$A$8:$A$22,0))="N/A","No","Yes"))</f>
        <v/>
      </c>
      <c r="H778" s="64" t="str">
        <f t="shared" si="36"/>
        <v/>
      </c>
      <c r="I778" s="50">
        <v>11</v>
      </c>
      <c r="J778" s="52" t="str">
        <f>IF(INDEX('Detail-SR'!$B$8:$B$27,MATCH(I778,'Detail-SR'!$A$8:$A$27,0))="","",IF(INDEX('Detail-SR'!$E$8:$E$27,MATCH(I778,'Detail-SR'!$A$8:$A$27,0))=H778,INDEX('Detail-SR'!$B$8:$B$27,MATCH(I778,'Detail-SR'!$A$8:$A$27,0)),""))</f>
        <v/>
      </c>
      <c r="K778" s="33"/>
      <c r="L778" s="50">
        <f t="shared" si="37"/>
        <v>0</v>
      </c>
      <c r="M778" s="50" t="str">
        <f t="shared" si="38"/>
        <v>D13c</v>
      </c>
    </row>
    <row r="779" spans="1:13" x14ac:dyDescent="0.25">
      <c r="A779" s="50">
        <v>772</v>
      </c>
      <c r="B779" s="50" t="s">
        <v>236</v>
      </c>
      <c r="C779" s="52" t="str">
        <f>IF(H779="","",IF(INDEX('Disrupt-DIH'!$B$8:$B$22,MATCH(B779,'Disrupt-DIH'!$A$8:$A$22,0))="","",INDEX('Disrupt-DIH'!$B$8:$B$22,MATCH(B779,'Disrupt-DIH'!$A$8:$A$22,0))))</f>
        <v/>
      </c>
      <c r="D779" s="64" t="s">
        <v>38</v>
      </c>
      <c r="E779" s="64" t="str">
        <f>IF(INDEX('Disrupt-DIH'!$B$8:$B$22,MATCH($B779,'Disrupt-DIH'!$A$8:$A$22,0))="","",IF(INDEX('Disrupt-DIH'!D$8:D$22,MATCH($B779,'Disrupt-DIH'!$A$8:$A$22,0))="N/A","No","Yes"))</f>
        <v/>
      </c>
      <c r="F779" s="64" t="str">
        <f>IF(INDEX('Disrupt-DIH'!$B$8:$B$22,MATCH($B779,'Disrupt-DIH'!$A$8:$A$22,0))="","",IF(INDEX('Disrupt-DIH'!E$8:E$22,MATCH($B779,'Disrupt-DIH'!$A$8:$A$22,0))="N/A","No","Yes"))</f>
        <v/>
      </c>
      <c r="G779" s="64" t="str">
        <f>IF(INDEX('Disrupt-DIH'!$B$8:$B$22,MATCH($B779,'Disrupt-DIH'!$A$8:$A$22,0))="","",IF(INDEX('Disrupt-DIH'!F$8:F$22,MATCH($B779,'Disrupt-DIH'!$A$8:$A$22,0))="N/A","No","Yes"))</f>
        <v/>
      </c>
      <c r="H779" s="64" t="str">
        <f t="shared" si="36"/>
        <v/>
      </c>
      <c r="I779" s="50">
        <v>12</v>
      </c>
      <c r="J779" s="52" t="str">
        <f>IF(INDEX('Detail-SR'!$B$8:$B$27,MATCH(I779,'Detail-SR'!$A$8:$A$27,0))="","",IF(INDEX('Detail-SR'!$E$8:$E$27,MATCH(I779,'Detail-SR'!$A$8:$A$27,0))=H779,INDEX('Detail-SR'!$B$8:$B$27,MATCH(I779,'Detail-SR'!$A$8:$A$27,0)),""))</f>
        <v/>
      </c>
      <c r="K779" s="33"/>
      <c r="L779" s="50">
        <f t="shared" si="37"/>
        <v>0</v>
      </c>
      <c r="M779" s="50" t="str">
        <f t="shared" si="38"/>
        <v>D13c</v>
      </c>
    </row>
    <row r="780" spans="1:13" x14ac:dyDescent="0.25">
      <c r="A780" s="50">
        <v>773</v>
      </c>
      <c r="B780" s="50" t="s">
        <v>236</v>
      </c>
      <c r="C780" s="52" t="str">
        <f>IF(H780="","",IF(INDEX('Disrupt-DIH'!$B$8:$B$22,MATCH(B780,'Disrupt-DIH'!$A$8:$A$22,0))="","",INDEX('Disrupt-DIH'!$B$8:$B$22,MATCH(B780,'Disrupt-DIH'!$A$8:$A$22,0))))</f>
        <v/>
      </c>
      <c r="D780" s="64" t="s">
        <v>38</v>
      </c>
      <c r="E780" s="64" t="str">
        <f>IF(INDEX('Disrupt-DIH'!$B$8:$B$22,MATCH($B780,'Disrupt-DIH'!$A$8:$A$22,0))="","",IF(INDEX('Disrupt-DIH'!D$8:D$22,MATCH($B780,'Disrupt-DIH'!$A$8:$A$22,0))="N/A","No","Yes"))</f>
        <v/>
      </c>
      <c r="F780" s="64" t="str">
        <f>IF(INDEX('Disrupt-DIH'!$B$8:$B$22,MATCH($B780,'Disrupt-DIH'!$A$8:$A$22,0))="","",IF(INDEX('Disrupt-DIH'!E$8:E$22,MATCH($B780,'Disrupt-DIH'!$A$8:$A$22,0))="N/A","No","Yes"))</f>
        <v/>
      </c>
      <c r="G780" s="64" t="str">
        <f>IF(INDEX('Disrupt-DIH'!$B$8:$B$22,MATCH($B780,'Disrupt-DIH'!$A$8:$A$22,0))="","",IF(INDEX('Disrupt-DIH'!F$8:F$22,MATCH($B780,'Disrupt-DIH'!$A$8:$A$22,0))="N/A","No","Yes"))</f>
        <v/>
      </c>
      <c r="H780" s="64" t="str">
        <f t="shared" si="36"/>
        <v/>
      </c>
      <c r="I780" s="50">
        <v>13</v>
      </c>
      <c r="J780" s="52" t="str">
        <f>IF(INDEX('Detail-SR'!$B$8:$B$27,MATCH(I780,'Detail-SR'!$A$8:$A$27,0))="","",IF(INDEX('Detail-SR'!$E$8:$E$27,MATCH(I780,'Detail-SR'!$A$8:$A$27,0))=H780,INDEX('Detail-SR'!$B$8:$B$27,MATCH(I780,'Detail-SR'!$A$8:$A$27,0)),""))</f>
        <v/>
      </c>
      <c r="K780" s="33"/>
      <c r="L780" s="50">
        <f t="shared" si="37"/>
        <v>0</v>
      </c>
      <c r="M780" s="50" t="str">
        <f t="shared" si="38"/>
        <v>D13c</v>
      </c>
    </row>
    <row r="781" spans="1:13" x14ac:dyDescent="0.25">
      <c r="A781" s="50">
        <v>774</v>
      </c>
      <c r="B781" s="50" t="s">
        <v>236</v>
      </c>
      <c r="C781" s="52" t="str">
        <f>IF(H781="","",IF(INDEX('Disrupt-DIH'!$B$8:$B$22,MATCH(B781,'Disrupt-DIH'!$A$8:$A$22,0))="","",INDEX('Disrupt-DIH'!$B$8:$B$22,MATCH(B781,'Disrupt-DIH'!$A$8:$A$22,0))))</f>
        <v/>
      </c>
      <c r="D781" s="64" t="s">
        <v>38</v>
      </c>
      <c r="E781" s="64" t="str">
        <f>IF(INDEX('Disrupt-DIH'!$B$8:$B$22,MATCH($B781,'Disrupt-DIH'!$A$8:$A$22,0))="","",IF(INDEX('Disrupt-DIH'!D$8:D$22,MATCH($B781,'Disrupt-DIH'!$A$8:$A$22,0))="N/A","No","Yes"))</f>
        <v/>
      </c>
      <c r="F781" s="64" t="str">
        <f>IF(INDEX('Disrupt-DIH'!$B$8:$B$22,MATCH($B781,'Disrupt-DIH'!$A$8:$A$22,0))="","",IF(INDEX('Disrupt-DIH'!E$8:E$22,MATCH($B781,'Disrupt-DIH'!$A$8:$A$22,0))="N/A","No","Yes"))</f>
        <v/>
      </c>
      <c r="G781" s="64" t="str">
        <f>IF(INDEX('Disrupt-DIH'!$B$8:$B$22,MATCH($B781,'Disrupt-DIH'!$A$8:$A$22,0))="","",IF(INDEX('Disrupt-DIH'!F$8:F$22,MATCH($B781,'Disrupt-DIH'!$A$8:$A$22,0))="N/A","No","Yes"))</f>
        <v/>
      </c>
      <c r="H781" s="64" t="str">
        <f t="shared" si="36"/>
        <v/>
      </c>
      <c r="I781" s="50">
        <v>14</v>
      </c>
      <c r="J781" s="52" t="str">
        <f>IF(INDEX('Detail-SR'!$B$8:$B$27,MATCH(I781,'Detail-SR'!$A$8:$A$27,0))="","",IF(INDEX('Detail-SR'!$E$8:$E$27,MATCH(I781,'Detail-SR'!$A$8:$A$27,0))=H781,INDEX('Detail-SR'!$B$8:$B$27,MATCH(I781,'Detail-SR'!$A$8:$A$27,0)),""))</f>
        <v/>
      </c>
      <c r="K781" s="33"/>
      <c r="L781" s="50">
        <f t="shared" si="37"/>
        <v>0</v>
      </c>
      <c r="M781" s="50" t="str">
        <f t="shared" si="38"/>
        <v>D13c</v>
      </c>
    </row>
    <row r="782" spans="1:13" x14ac:dyDescent="0.25">
      <c r="A782" s="50">
        <v>775</v>
      </c>
      <c r="B782" s="50" t="s">
        <v>236</v>
      </c>
      <c r="C782" s="52" t="str">
        <f>IF(H782="","",IF(INDEX('Disrupt-DIH'!$B$8:$B$22,MATCH(B782,'Disrupt-DIH'!$A$8:$A$22,0))="","",INDEX('Disrupt-DIH'!$B$8:$B$22,MATCH(B782,'Disrupt-DIH'!$A$8:$A$22,0))))</f>
        <v/>
      </c>
      <c r="D782" s="64" t="s">
        <v>38</v>
      </c>
      <c r="E782" s="64" t="str">
        <f>IF(INDEX('Disrupt-DIH'!$B$8:$B$22,MATCH($B782,'Disrupt-DIH'!$A$8:$A$22,0))="","",IF(INDEX('Disrupt-DIH'!D$8:D$22,MATCH($B782,'Disrupt-DIH'!$A$8:$A$22,0))="N/A","No","Yes"))</f>
        <v/>
      </c>
      <c r="F782" s="64" t="str">
        <f>IF(INDEX('Disrupt-DIH'!$B$8:$B$22,MATCH($B782,'Disrupt-DIH'!$A$8:$A$22,0))="","",IF(INDEX('Disrupt-DIH'!E$8:E$22,MATCH($B782,'Disrupt-DIH'!$A$8:$A$22,0))="N/A","No","Yes"))</f>
        <v/>
      </c>
      <c r="G782" s="64" t="str">
        <f>IF(INDEX('Disrupt-DIH'!$B$8:$B$22,MATCH($B782,'Disrupt-DIH'!$A$8:$A$22,0))="","",IF(INDEX('Disrupt-DIH'!F$8:F$22,MATCH($B782,'Disrupt-DIH'!$A$8:$A$22,0))="N/A","No","Yes"))</f>
        <v/>
      </c>
      <c r="H782" s="64" t="str">
        <f t="shared" si="36"/>
        <v/>
      </c>
      <c r="I782" s="50">
        <v>15</v>
      </c>
      <c r="J782" s="52" t="str">
        <f>IF(INDEX('Detail-SR'!$B$8:$B$27,MATCH(I782,'Detail-SR'!$A$8:$A$27,0))="","",IF(INDEX('Detail-SR'!$E$8:$E$27,MATCH(I782,'Detail-SR'!$A$8:$A$27,0))=H782,INDEX('Detail-SR'!$B$8:$B$27,MATCH(I782,'Detail-SR'!$A$8:$A$27,0)),""))</f>
        <v/>
      </c>
      <c r="K782" s="33"/>
      <c r="L782" s="50">
        <f t="shared" si="37"/>
        <v>0</v>
      </c>
      <c r="M782" s="50" t="str">
        <f t="shared" si="38"/>
        <v>D13c</v>
      </c>
    </row>
    <row r="783" spans="1:13" x14ac:dyDescent="0.25">
      <c r="A783" s="50">
        <v>776</v>
      </c>
      <c r="B783" s="50" t="s">
        <v>236</v>
      </c>
      <c r="C783" s="52" t="str">
        <f>IF(H783="","",IF(INDEX('Disrupt-DIH'!$B$8:$B$22,MATCH(B783,'Disrupt-DIH'!$A$8:$A$22,0))="","",INDEX('Disrupt-DIH'!$B$8:$B$22,MATCH(B783,'Disrupt-DIH'!$A$8:$A$22,0))))</f>
        <v/>
      </c>
      <c r="D783" s="64" t="s">
        <v>38</v>
      </c>
      <c r="E783" s="64" t="str">
        <f>IF(INDEX('Disrupt-DIH'!$B$8:$B$22,MATCH($B783,'Disrupt-DIH'!$A$8:$A$22,0))="","",IF(INDEX('Disrupt-DIH'!D$8:D$22,MATCH($B783,'Disrupt-DIH'!$A$8:$A$22,0))="N/A","No","Yes"))</f>
        <v/>
      </c>
      <c r="F783" s="64" t="str">
        <f>IF(INDEX('Disrupt-DIH'!$B$8:$B$22,MATCH($B783,'Disrupt-DIH'!$A$8:$A$22,0))="","",IF(INDEX('Disrupt-DIH'!E$8:E$22,MATCH($B783,'Disrupt-DIH'!$A$8:$A$22,0))="N/A","No","Yes"))</f>
        <v/>
      </c>
      <c r="G783" s="64" t="str">
        <f>IF(INDEX('Disrupt-DIH'!$B$8:$B$22,MATCH($B783,'Disrupt-DIH'!$A$8:$A$22,0))="","",IF(INDEX('Disrupt-DIH'!F$8:F$22,MATCH($B783,'Disrupt-DIH'!$A$8:$A$22,0))="N/A","No","Yes"))</f>
        <v/>
      </c>
      <c r="H783" s="64" t="str">
        <f t="shared" si="36"/>
        <v/>
      </c>
      <c r="I783" s="50">
        <v>16</v>
      </c>
      <c r="J783" s="52" t="str">
        <f>IF(INDEX('Detail-SR'!$B$8:$B$27,MATCH(I783,'Detail-SR'!$A$8:$A$27,0))="","",IF(INDEX('Detail-SR'!$E$8:$E$27,MATCH(I783,'Detail-SR'!$A$8:$A$27,0))=H783,INDEX('Detail-SR'!$B$8:$B$27,MATCH(I783,'Detail-SR'!$A$8:$A$27,0)),""))</f>
        <v/>
      </c>
      <c r="K783" s="33"/>
      <c r="L783" s="50">
        <f t="shared" si="37"/>
        <v>0</v>
      </c>
      <c r="M783" s="50" t="str">
        <f t="shared" si="38"/>
        <v>D13c</v>
      </c>
    </row>
    <row r="784" spans="1:13" x14ac:dyDescent="0.25">
      <c r="A784" s="50">
        <v>777</v>
      </c>
      <c r="B784" s="50" t="s">
        <v>236</v>
      </c>
      <c r="C784" s="52" t="str">
        <f>IF(H784="","",IF(INDEX('Disrupt-DIH'!$B$8:$B$22,MATCH(B784,'Disrupt-DIH'!$A$8:$A$22,0))="","",INDEX('Disrupt-DIH'!$B$8:$B$22,MATCH(B784,'Disrupt-DIH'!$A$8:$A$22,0))))</f>
        <v/>
      </c>
      <c r="D784" s="64" t="s">
        <v>38</v>
      </c>
      <c r="E784" s="64" t="str">
        <f>IF(INDEX('Disrupt-DIH'!$B$8:$B$22,MATCH($B784,'Disrupt-DIH'!$A$8:$A$22,0))="","",IF(INDEX('Disrupt-DIH'!D$8:D$22,MATCH($B784,'Disrupt-DIH'!$A$8:$A$22,0))="N/A","No","Yes"))</f>
        <v/>
      </c>
      <c r="F784" s="64" t="str">
        <f>IF(INDEX('Disrupt-DIH'!$B$8:$B$22,MATCH($B784,'Disrupt-DIH'!$A$8:$A$22,0))="","",IF(INDEX('Disrupt-DIH'!E$8:E$22,MATCH($B784,'Disrupt-DIH'!$A$8:$A$22,0))="N/A","No","Yes"))</f>
        <v/>
      </c>
      <c r="G784" s="64" t="str">
        <f>IF(INDEX('Disrupt-DIH'!$B$8:$B$22,MATCH($B784,'Disrupt-DIH'!$A$8:$A$22,0))="","",IF(INDEX('Disrupt-DIH'!F$8:F$22,MATCH($B784,'Disrupt-DIH'!$A$8:$A$22,0))="N/A","No","Yes"))</f>
        <v/>
      </c>
      <c r="H784" s="64" t="str">
        <f t="shared" si="36"/>
        <v/>
      </c>
      <c r="I784" s="50">
        <v>17</v>
      </c>
      <c r="J784" s="52" t="str">
        <f>IF(INDEX('Detail-SR'!$B$8:$B$27,MATCH(I784,'Detail-SR'!$A$8:$A$27,0))="","",IF(INDEX('Detail-SR'!$E$8:$E$27,MATCH(I784,'Detail-SR'!$A$8:$A$27,0))=H784,INDEX('Detail-SR'!$B$8:$B$27,MATCH(I784,'Detail-SR'!$A$8:$A$27,0)),""))</f>
        <v/>
      </c>
      <c r="K784" s="33"/>
      <c r="L784" s="50">
        <f t="shared" si="37"/>
        <v>0</v>
      </c>
      <c r="M784" s="50" t="str">
        <f t="shared" si="38"/>
        <v>D13c</v>
      </c>
    </row>
    <row r="785" spans="1:13" x14ac:dyDescent="0.25">
      <c r="A785" s="50">
        <v>778</v>
      </c>
      <c r="B785" s="50" t="s">
        <v>236</v>
      </c>
      <c r="C785" s="52" t="str">
        <f>IF(H785="","",IF(INDEX('Disrupt-DIH'!$B$8:$B$22,MATCH(B785,'Disrupt-DIH'!$A$8:$A$22,0))="","",INDEX('Disrupt-DIH'!$B$8:$B$22,MATCH(B785,'Disrupt-DIH'!$A$8:$A$22,0))))</f>
        <v/>
      </c>
      <c r="D785" s="64" t="s">
        <v>38</v>
      </c>
      <c r="E785" s="64" t="str">
        <f>IF(INDEX('Disrupt-DIH'!$B$8:$B$22,MATCH($B785,'Disrupt-DIH'!$A$8:$A$22,0))="","",IF(INDEX('Disrupt-DIH'!D$8:D$22,MATCH($B785,'Disrupt-DIH'!$A$8:$A$22,0))="N/A","No","Yes"))</f>
        <v/>
      </c>
      <c r="F785" s="64" t="str">
        <f>IF(INDEX('Disrupt-DIH'!$B$8:$B$22,MATCH($B785,'Disrupt-DIH'!$A$8:$A$22,0))="","",IF(INDEX('Disrupt-DIH'!E$8:E$22,MATCH($B785,'Disrupt-DIH'!$A$8:$A$22,0))="N/A","No","Yes"))</f>
        <v/>
      </c>
      <c r="G785" s="64" t="str">
        <f>IF(INDEX('Disrupt-DIH'!$B$8:$B$22,MATCH($B785,'Disrupt-DIH'!$A$8:$A$22,0))="","",IF(INDEX('Disrupt-DIH'!F$8:F$22,MATCH($B785,'Disrupt-DIH'!$A$8:$A$22,0))="N/A","No","Yes"))</f>
        <v/>
      </c>
      <c r="H785" s="64" t="str">
        <f t="shared" si="36"/>
        <v/>
      </c>
      <c r="I785" s="50">
        <v>18</v>
      </c>
      <c r="J785" s="52" t="str">
        <f>IF(INDEX('Detail-SR'!$B$8:$B$27,MATCH(I785,'Detail-SR'!$A$8:$A$27,0))="","",IF(INDEX('Detail-SR'!$E$8:$E$27,MATCH(I785,'Detail-SR'!$A$8:$A$27,0))=H785,INDEX('Detail-SR'!$B$8:$B$27,MATCH(I785,'Detail-SR'!$A$8:$A$27,0)),""))</f>
        <v/>
      </c>
      <c r="K785" s="33"/>
      <c r="L785" s="50">
        <f t="shared" si="37"/>
        <v>0</v>
      </c>
      <c r="M785" s="50" t="str">
        <f t="shared" si="38"/>
        <v>D13c</v>
      </c>
    </row>
    <row r="786" spans="1:13" x14ac:dyDescent="0.25">
      <c r="A786" s="50">
        <v>779</v>
      </c>
      <c r="B786" s="50" t="s">
        <v>236</v>
      </c>
      <c r="C786" s="52" t="str">
        <f>IF(H786="","",IF(INDEX('Disrupt-DIH'!$B$8:$B$22,MATCH(B786,'Disrupt-DIH'!$A$8:$A$22,0))="","",INDEX('Disrupt-DIH'!$B$8:$B$22,MATCH(B786,'Disrupt-DIH'!$A$8:$A$22,0))))</f>
        <v/>
      </c>
      <c r="D786" s="64" t="s">
        <v>38</v>
      </c>
      <c r="E786" s="64" t="str">
        <f>IF(INDEX('Disrupt-DIH'!$B$8:$B$22,MATCH($B786,'Disrupt-DIH'!$A$8:$A$22,0))="","",IF(INDEX('Disrupt-DIH'!D$8:D$22,MATCH($B786,'Disrupt-DIH'!$A$8:$A$22,0))="N/A","No","Yes"))</f>
        <v/>
      </c>
      <c r="F786" s="64" t="str">
        <f>IF(INDEX('Disrupt-DIH'!$B$8:$B$22,MATCH($B786,'Disrupt-DIH'!$A$8:$A$22,0))="","",IF(INDEX('Disrupt-DIH'!E$8:E$22,MATCH($B786,'Disrupt-DIH'!$A$8:$A$22,0))="N/A","No","Yes"))</f>
        <v/>
      </c>
      <c r="G786" s="64" t="str">
        <f>IF(INDEX('Disrupt-DIH'!$B$8:$B$22,MATCH($B786,'Disrupt-DIH'!$A$8:$A$22,0))="","",IF(INDEX('Disrupt-DIH'!F$8:F$22,MATCH($B786,'Disrupt-DIH'!$A$8:$A$22,0))="N/A","No","Yes"))</f>
        <v/>
      </c>
      <c r="H786" s="64" t="str">
        <f t="shared" si="36"/>
        <v/>
      </c>
      <c r="I786" s="50">
        <v>19</v>
      </c>
      <c r="J786" s="52" t="str">
        <f>IF(INDEX('Detail-SR'!$B$8:$B$27,MATCH(I786,'Detail-SR'!$A$8:$A$27,0))="","",IF(INDEX('Detail-SR'!$E$8:$E$27,MATCH(I786,'Detail-SR'!$A$8:$A$27,0))=H786,INDEX('Detail-SR'!$B$8:$B$27,MATCH(I786,'Detail-SR'!$A$8:$A$27,0)),""))</f>
        <v/>
      </c>
      <c r="K786" s="33"/>
      <c r="L786" s="50">
        <f t="shared" si="37"/>
        <v>0</v>
      </c>
      <c r="M786" s="50" t="str">
        <f t="shared" si="38"/>
        <v>D13c</v>
      </c>
    </row>
    <row r="787" spans="1:13" x14ac:dyDescent="0.25">
      <c r="A787" s="50">
        <v>780</v>
      </c>
      <c r="B787" s="50" t="s">
        <v>236</v>
      </c>
      <c r="C787" s="52" t="str">
        <f>IF(H787="","",IF(INDEX('Disrupt-DIH'!$B$8:$B$22,MATCH(B787,'Disrupt-DIH'!$A$8:$A$22,0))="","",INDEX('Disrupt-DIH'!$B$8:$B$22,MATCH(B787,'Disrupt-DIH'!$A$8:$A$22,0))))</f>
        <v/>
      </c>
      <c r="D787" s="64" t="s">
        <v>38</v>
      </c>
      <c r="E787" s="64" t="str">
        <f>IF(INDEX('Disrupt-DIH'!$B$8:$B$22,MATCH($B787,'Disrupt-DIH'!$A$8:$A$22,0))="","",IF(INDEX('Disrupt-DIH'!D$8:D$22,MATCH($B787,'Disrupt-DIH'!$A$8:$A$22,0))="N/A","No","Yes"))</f>
        <v/>
      </c>
      <c r="F787" s="64" t="str">
        <f>IF(INDEX('Disrupt-DIH'!$B$8:$B$22,MATCH($B787,'Disrupt-DIH'!$A$8:$A$22,0))="","",IF(INDEX('Disrupt-DIH'!E$8:E$22,MATCH($B787,'Disrupt-DIH'!$A$8:$A$22,0))="N/A","No","Yes"))</f>
        <v/>
      </c>
      <c r="G787" s="64" t="str">
        <f>IF(INDEX('Disrupt-DIH'!$B$8:$B$22,MATCH($B787,'Disrupt-DIH'!$A$8:$A$22,0))="","",IF(INDEX('Disrupt-DIH'!F$8:F$22,MATCH($B787,'Disrupt-DIH'!$A$8:$A$22,0))="N/A","No","Yes"))</f>
        <v/>
      </c>
      <c r="H787" s="64" t="str">
        <f t="shared" si="36"/>
        <v/>
      </c>
      <c r="I787" s="50">
        <v>20</v>
      </c>
      <c r="J787" s="52" t="str">
        <f>IF(INDEX('Detail-SR'!$B$8:$B$27,MATCH(I787,'Detail-SR'!$A$8:$A$27,0))="","",IF(INDEX('Detail-SR'!$E$8:$E$27,MATCH(I787,'Detail-SR'!$A$8:$A$27,0))=H787,INDEX('Detail-SR'!$B$8:$B$27,MATCH(I787,'Detail-SR'!$A$8:$A$27,0)),""))</f>
        <v/>
      </c>
      <c r="K787" s="33"/>
      <c r="L787" s="50">
        <f t="shared" si="37"/>
        <v>0</v>
      </c>
      <c r="M787" s="50" t="str">
        <f t="shared" si="38"/>
        <v>D13c</v>
      </c>
    </row>
    <row r="788" spans="1:13" x14ac:dyDescent="0.25">
      <c r="A788" s="50">
        <v>781</v>
      </c>
      <c r="B788" s="50" t="s">
        <v>237</v>
      </c>
      <c r="C788" s="52" t="str">
        <f>IF(H788="","",IF(INDEX('Disrupt-DIH'!$B$8:$B$22,MATCH(B788,'Disrupt-DIH'!$A$8:$A$22,0))="","",INDEX('Disrupt-DIH'!$B$8:$B$22,MATCH(B788,'Disrupt-DIH'!$A$8:$A$22,0))))</f>
        <v/>
      </c>
      <c r="D788" s="64" t="s">
        <v>37</v>
      </c>
      <c r="E788" s="64" t="str">
        <f>IF(INDEX('Disrupt-DIH'!$B$8:$B$22,MATCH($B788,'Disrupt-DIH'!$A$8:$A$22,0))="","",IF(INDEX('Disrupt-DIH'!D$8:D$22,MATCH($B788,'Disrupt-DIH'!$A$8:$A$22,0))="N/A","No","Yes"))</f>
        <v/>
      </c>
      <c r="F788" s="64" t="str">
        <f>IF(INDEX('Disrupt-DIH'!$B$8:$B$22,MATCH($B788,'Disrupt-DIH'!$A$8:$A$22,0))="","",IF(INDEX('Disrupt-DIH'!E$8:E$22,MATCH($B788,'Disrupt-DIH'!$A$8:$A$22,0))="N/A","No","Yes"))</f>
        <v/>
      </c>
      <c r="G788" s="64" t="str">
        <f>IF(INDEX('Disrupt-DIH'!$B$8:$B$22,MATCH($B788,'Disrupt-DIH'!$A$8:$A$22,0))="","",IF(INDEX('Disrupt-DIH'!F$8:F$22,MATCH($B788,'Disrupt-DIH'!$A$8:$A$22,0))="N/A","No","Yes"))</f>
        <v/>
      </c>
      <c r="H788" s="64" t="str">
        <f t="shared" si="36"/>
        <v/>
      </c>
      <c r="I788" s="50">
        <v>1</v>
      </c>
      <c r="J788" s="52" t="str">
        <f>IF(INDEX('Detail-SR'!$B$8:$B$27,MATCH(I788,'Detail-SR'!$A$8:$A$27,0))="","",IF(INDEX('Detail-SR'!$E$8:$E$27,MATCH(I788,'Detail-SR'!$A$8:$A$27,0))=H788,INDEX('Detail-SR'!$B$8:$B$27,MATCH(I788,'Detail-SR'!$A$8:$A$27,0)),""))</f>
        <v/>
      </c>
      <c r="K788" s="33"/>
      <c r="L788" s="50">
        <f t="shared" si="37"/>
        <v>0</v>
      </c>
      <c r="M788" s="50" t="str">
        <f t="shared" si="38"/>
        <v>D14a</v>
      </c>
    </row>
    <row r="789" spans="1:13" x14ac:dyDescent="0.25">
      <c r="A789" s="50">
        <v>782</v>
      </c>
      <c r="B789" s="50" t="s">
        <v>237</v>
      </c>
      <c r="C789" s="52" t="str">
        <f>IF(H789="","",IF(INDEX('Disrupt-DIH'!$B$8:$B$22,MATCH(B789,'Disrupt-DIH'!$A$8:$A$22,0))="","",INDEX('Disrupt-DIH'!$B$8:$B$22,MATCH(B789,'Disrupt-DIH'!$A$8:$A$22,0))))</f>
        <v/>
      </c>
      <c r="D789" s="64" t="s">
        <v>37</v>
      </c>
      <c r="E789" s="64" t="str">
        <f>IF(INDEX('Disrupt-DIH'!$B$8:$B$22,MATCH($B789,'Disrupt-DIH'!$A$8:$A$22,0))="","",IF(INDEX('Disrupt-DIH'!D$8:D$22,MATCH($B789,'Disrupt-DIH'!$A$8:$A$22,0))="N/A","No","Yes"))</f>
        <v/>
      </c>
      <c r="F789" s="64" t="str">
        <f>IF(INDEX('Disrupt-DIH'!$B$8:$B$22,MATCH($B789,'Disrupt-DIH'!$A$8:$A$22,0))="","",IF(INDEX('Disrupt-DIH'!E$8:E$22,MATCH($B789,'Disrupt-DIH'!$A$8:$A$22,0))="N/A","No","Yes"))</f>
        <v/>
      </c>
      <c r="G789" s="64" t="str">
        <f>IF(INDEX('Disrupt-DIH'!$B$8:$B$22,MATCH($B789,'Disrupt-DIH'!$A$8:$A$22,0))="","",IF(INDEX('Disrupt-DIH'!F$8:F$22,MATCH($B789,'Disrupt-DIH'!$A$8:$A$22,0))="N/A","No","Yes"))</f>
        <v/>
      </c>
      <c r="H789" s="64" t="str">
        <f t="shared" si="36"/>
        <v/>
      </c>
      <c r="I789" s="50">
        <v>2</v>
      </c>
      <c r="J789" s="52" t="str">
        <f>IF(INDEX('Detail-SR'!$B$8:$B$27,MATCH(I789,'Detail-SR'!$A$8:$A$27,0))="","",IF(INDEX('Detail-SR'!$E$8:$E$27,MATCH(I789,'Detail-SR'!$A$8:$A$27,0))=H789,INDEX('Detail-SR'!$B$8:$B$27,MATCH(I789,'Detail-SR'!$A$8:$A$27,0)),""))</f>
        <v/>
      </c>
      <c r="K789" s="33"/>
      <c r="L789" s="50">
        <f t="shared" si="37"/>
        <v>0</v>
      </c>
      <c r="M789" s="50" t="str">
        <f t="shared" si="38"/>
        <v>D14a</v>
      </c>
    </row>
    <row r="790" spans="1:13" x14ac:dyDescent="0.25">
      <c r="A790" s="50">
        <v>783</v>
      </c>
      <c r="B790" s="50" t="s">
        <v>237</v>
      </c>
      <c r="C790" s="52" t="str">
        <f>IF(H790="","",IF(INDEX('Disrupt-DIH'!$B$8:$B$22,MATCH(B790,'Disrupt-DIH'!$A$8:$A$22,0))="","",INDEX('Disrupt-DIH'!$B$8:$B$22,MATCH(B790,'Disrupt-DIH'!$A$8:$A$22,0))))</f>
        <v/>
      </c>
      <c r="D790" s="64" t="s">
        <v>37</v>
      </c>
      <c r="E790" s="64" t="str">
        <f>IF(INDEX('Disrupt-DIH'!$B$8:$B$22,MATCH($B790,'Disrupt-DIH'!$A$8:$A$22,0))="","",IF(INDEX('Disrupt-DIH'!D$8:D$22,MATCH($B790,'Disrupt-DIH'!$A$8:$A$22,0))="N/A","No","Yes"))</f>
        <v/>
      </c>
      <c r="F790" s="64" t="str">
        <f>IF(INDEX('Disrupt-DIH'!$B$8:$B$22,MATCH($B790,'Disrupt-DIH'!$A$8:$A$22,0))="","",IF(INDEX('Disrupt-DIH'!E$8:E$22,MATCH($B790,'Disrupt-DIH'!$A$8:$A$22,0))="N/A","No","Yes"))</f>
        <v/>
      </c>
      <c r="G790" s="64" t="str">
        <f>IF(INDEX('Disrupt-DIH'!$B$8:$B$22,MATCH($B790,'Disrupt-DIH'!$A$8:$A$22,0))="","",IF(INDEX('Disrupt-DIH'!F$8:F$22,MATCH($B790,'Disrupt-DIH'!$A$8:$A$22,0))="N/A","No","Yes"))</f>
        <v/>
      </c>
      <c r="H790" s="64" t="str">
        <f t="shared" si="36"/>
        <v/>
      </c>
      <c r="I790" s="50">
        <v>3</v>
      </c>
      <c r="J790" s="52" t="str">
        <f>IF(INDEX('Detail-SR'!$B$8:$B$27,MATCH(I790,'Detail-SR'!$A$8:$A$27,0))="","",IF(INDEX('Detail-SR'!$E$8:$E$27,MATCH(I790,'Detail-SR'!$A$8:$A$27,0))=H790,INDEX('Detail-SR'!$B$8:$B$27,MATCH(I790,'Detail-SR'!$A$8:$A$27,0)),""))</f>
        <v/>
      </c>
      <c r="K790" s="33"/>
      <c r="L790" s="50">
        <f t="shared" si="37"/>
        <v>0</v>
      </c>
      <c r="M790" s="50" t="str">
        <f t="shared" si="38"/>
        <v>D14a</v>
      </c>
    </row>
    <row r="791" spans="1:13" x14ac:dyDescent="0.25">
      <c r="A791" s="50">
        <v>784</v>
      </c>
      <c r="B791" s="50" t="s">
        <v>237</v>
      </c>
      <c r="C791" s="52" t="str">
        <f>IF(H791="","",IF(INDEX('Disrupt-DIH'!$B$8:$B$22,MATCH(B791,'Disrupt-DIH'!$A$8:$A$22,0))="","",INDEX('Disrupt-DIH'!$B$8:$B$22,MATCH(B791,'Disrupt-DIH'!$A$8:$A$22,0))))</f>
        <v/>
      </c>
      <c r="D791" s="64" t="s">
        <v>37</v>
      </c>
      <c r="E791" s="64" t="str">
        <f>IF(INDEX('Disrupt-DIH'!$B$8:$B$22,MATCH($B791,'Disrupt-DIH'!$A$8:$A$22,0))="","",IF(INDEX('Disrupt-DIH'!D$8:D$22,MATCH($B791,'Disrupt-DIH'!$A$8:$A$22,0))="N/A","No","Yes"))</f>
        <v/>
      </c>
      <c r="F791" s="64" t="str">
        <f>IF(INDEX('Disrupt-DIH'!$B$8:$B$22,MATCH($B791,'Disrupt-DIH'!$A$8:$A$22,0))="","",IF(INDEX('Disrupt-DIH'!E$8:E$22,MATCH($B791,'Disrupt-DIH'!$A$8:$A$22,0))="N/A","No","Yes"))</f>
        <v/>
      </c>
      <c r="G791" s="64" t="str">
        <f>IF(INDEX('Disrupt-DIH'!$B$8:$B$22,MATCH($B791,'Disrupt-DIH'!$A$8:$A$22,0))="","",IF(INDEX('Disrupt-DIH'!F$8:F$22,MATCH($B791,'Disrupt-DIH'!$A$8:$A$22,0))="N/A","No","Yes"))</f>
        <v/>
      </c>
      <c r="H791" s="64" t="str">
        <f t="shared" si="36"/>
        <v/>
      </c>
      <c r="I791" s="50">
        <v>4</v>
      </c>
      <c r="J791" s="52" t="str">
        <f>IF(INDEX('Detail-SR'!$B$8:$B$27,MATCH(I791,'Detail-SR'!$A$8:$A$27,0))="","",IF(INDEX('Detail-SR'!$E$8:$E$27,MATCH(I791,'Detail-SR'!$A$8:$A$27,0))=H791,INDEX('Detail-SR'!$B$8:$B$27,MATCH(I791,'Detail-SR'!$A$8:$A$27,0)),""))</f>
        <v/>
      </c>
      <c r="K791" s="33"/>
      <c r="L791" s="50">
        <f t="shared" si="37"/>
        <v>0</v>
      </c>
      <c r="M791" s="50" t="str">
        <f t="shared" si="38"/>
        <v>D14a</v>
      </c>
    </row>
    <row r="792" spans="1:13" x14ac:dyDescent="0.25">
      <c r="A792" s="50">
        <v>785</v>
      </c>
      <c r="B792" s="50" t="s">
        <v>237</v>
      </c>
      <c r="C792" s="52" t="str">
        <f>IF(H792="","",IF(INDEX('Disrupt-DIH'!$B$8:$B$22,MATCH(B792,'Disrupt-DIH'!$A$8:$A$22,0))="","",INDEX('Disrupt-DIH'!$B$8:$B$22,MATCH(B792,'Disrupt-DIH'!$A$8:$A$22,0))))</f>
        <v/>
      </c>
      <c r="D792" s="64" t="s">
        <v>37</v>
      </c>
      <c r="E792" s="64" t="str">
        <f>IF(INDEX('Disrupt-DIH'!$B$8:$B$22,MATCH($B792,'Disrupt-DIH'!$A$8:$A$22,0))="","",IF(INDEX('Disrupt-DIH'!D$8:D$22,MATCH($B792,'Disrupt-DIH'!$A$8:$A$22,0))="N/A","No","Yes"))</f>
        <v/>
      </c>
      <c r="F792" s="64" t="str">
        <f>IF(INDEX('Disrupt-DIH'!$B$8:$B$22,MATCH($B792,'Disrupt-DIH'!$A$8:$A$22,0))="","",IF(INDEX('Disrupt-DIH'!E$8:E$22,MATCH($B792,'Disrupt-DIH'!$A$8:$A$22,0))="N/A","No","Yes"))</f>
        <v/>
      </c>
      <c r="G792" s="64" t="str">
        <f>IF(INDEX('Disrupt-DIH'!$B$8:$B$22,MATCH($B792,'Disrupt-DIH'!$A$8:$A$22,0))="","",IF(INDEX('Disrupt-DIH'!F$8:F$22,MATCH($B792,'Disrupt-DIH'!$A$8:$A$22,0))="N/A","No","Yes"))</f>
        <v/>
      </c>
      <c r="H792" s="64" t="str">
        <f t="shared" si="36"/>
        <v/>
      </c>
      <c r="I792" s="50">
        <v>5</v>
      </c>
      <c r="J792" s="52" t="str">
        <f>IF(INDEX('Detail-SR'!$B$8:$B$27,MATCH(I792,'Detail-SR'!$A$8:$A$27,0))="","",IF(INDEX('Detail-SR'!$E$8:$E$27,MATCH(I792,'Detail-SR'!$A$8:$A$27,0))=H792,INDEX('Detail-SR'!$B$8:$B$27,MATCH(I792,'Detail-SR'!$A$8:$A$27,0)),""))</f>
        <v/>
      </c>
      <c r="K792" s="33"/>
      <c r="L792" s="50">
        <f t="shared" si="37"/>
        <v>0</v>
      </c>
      <c r="M792" s="50" t="str">
        <f t="shared" si="38"/>
        <v>D14a</v>
      </c>
    </row>
    <row r="793" spans="1:13" x14ac:dyDescent="0.25">
      <c r="A793" s="50">
        <v>786</v>
      </c>
      <c r="B793" s="50" t="s">
        <v>237</v>
      </c>
      <c r="C793" s="52" t="str">
        <f>IF(H793="","",IF(INDEX('Disrupt-DIH'!$B$8:$B$22,MATCH(B793,'Disrupt-DIH'!$A$8:$A$22,0))="","",INDEX('Disrupt-DIH'!$B$8:$B$22,MATCH(B793,'Disrupt-DIH'!$A$8:$A$22,0))))</f>
        <v/>
      </c>
      <c r="D793" s="64" t="s">
        <v>37</v>
      </c>
      <c r="E793" s="64" t="str">
        <f>IF(INDEX('Disrupt-DIH'!$B$8:$B$22,MATCH($B793,'Disrupt-DIH'!$A$8:$A$22,0))="","",IF(INDEX('Disrupt-DIH'!D$8:D$22,MATCH($B793,'Disrupt-DIH'!$A$8:$A$22,0))="N/A","No","Yes"))</f>
        <v/>
      </c>
      <c r="F793" s="64" t="str">
        <f>IF(INDEX('Disrupt-DIH'!$B$8:$B$22,MATCH($B793,'Disrupt-DIH'!$A$8:$A$22,0))="","",IF(INDEX('Disrupt-DIH'!E$8:E$22,MATCH($B793,'Disrupt-DIH'!$A$8:$A$22,0))="N/A","No","Yes"))</f>
        <v/>
      </c>
      <c r="G793" s="64" t="str">
        <f>IF(INDEX('Disrupt-DIH'!$B$8:$B$22,MATCH($B793,'Disrupt-DIH'!$A$8:$A$22,0))="","",IF(INDEX('Disrupt-DIH'!F$8:F$22,MATCH($B793,'Disrupt-DIH'!$A$8:$A$22,0))="N/A","No","Yes"))</f>
        <v/>
      </c>
      <c r="H793" s="64" t="str">
        <f t="shared" si="36"/>
        <v/>
      </c>
      <c r="I793" s="50">
        <v>6</v>
      </c>
      <c r="J793" s="52" t="str">
        <f>IF(INDEX('Detail-SR'!$B$8:$B$27,MATCH(I793,'Detail-SR'!$A$8:$A$27,0))="","",IF(INDEX('Detail-SR'!$E$8:$E$27,MATCH(I793,'Detail-SR'!$A$8:$A$27,0))=H793,INDEX('Detail-SR'!$B$8:$B$27,MATCH(I793,'Detail-SR'!$A$8:$A$27,0)),""))</f>
        <v/>
      </c>
      <c r="K793" s="33"/>
      <c r="L793" s="50">
        <f t="shared" si="37"/>
        <v>0</v>
      </c>
      <c r="M793" s="50" t="str">
        <f t="shared" si="38"/>
        <v>D14a</v>
      </c>
    </row>
    <row r="794" spans="1:13" x14ac:dyDescent="0.25">
      <c r="A794" s="50">
        <v>787</v>
      </c>
      <c r="B794" s="50" t="s">
        <v>237</v>
      </c>
      <c r="C794" s="52" t="str">
        <f>IF(H794="","",IF(INDEX('Disrupt-DIH'!$B$8:$B$22,MATCH(B794,'Disrupt-DIH'!$A$8:$A$22,0))="","",INDEX('Disrupt-DIH'!$B$8:$B$22,MATCH(B794,'Disrupt-DIH'!$A$8:$A$22,0))))</f>
        <v/>
      </c>
      <c r="D794" s="64" t="s">
        <v>37</v>
      </c>
      <c r="E794" s="64" t="str">
        <f>IF(INDEX('Disrupt-DIH'!$B$8:$B$22,MATCH($B794,'Disrupt-DIH'!$A$8:$A$22,0))="","",IF(INDEX('Disrupt-DIH'!D$8:D$22,MATCH($B794,'Disrupt-DIH'!$A$8:$A$22,0))="N/A","No","Yes"))</f>
        <v/>
      </c>
      <c r="F794" s="64" t="str">
        <f>IF(INDEX('Disrupt-DIH'!$B$8:$B$22,MATCH($B794,'Disrupt-DIH'!$A$8:$A$22,0))="","",IF(INDEX('Disrupt-DIH'!E$8:E$22,MATCH($B794,'Disrupt-DIH'!$A$8:$A$22,0))="N/A","No","Yes"))</f>
        <v/>
      </c>
      <c r="G794" s="64" t="str">
        <f>IF(INDEX('Disrupt-DIH'!$B$8:$B$22,MATCH($B794,'Disrupt-DIH'!$A$8:$A$22,0))="","",IF(INDEX('Disrupt-DIH'!F$8:F$22,MATCH($B794,'Disrupt-DIH'!$A$8:$A$22,0))="N/A","No","Yes"))</f>
        <v/>
      </c>
      <c r="H794" s="64" t="str">
        <f t="shared" si="36"/>
        <v/>
      </c>
      <c r="I794" s="50">
        <v>7</v>
      </c>
      <c r="J794" s="52" t="str">
        <f>IF(INDEX('Detail-SR'!$B$8:$B$27,MATCH(I794,'Detail-SR'!$A$8:$A$27,0))="","",IF(INDEX('Detail-SR'!$E$8:$E$27,MATCH(I794,'Detail-SR'!$A$8:$A$27,0))=H794,INDEX('Detail-SR'!$B$8:$B$27,MATCH(I794,'Detail-SR'!$A$8:$A$27,0)),""))</f>
        <v/>
      </c>
      <c r="K794" s="33"/>
      <c r="L794" s="50">
        <f t="shared" si="37"/>
        <v>0</v>
      </c>
      <c r="M794" s="50" t="str">
        <f t="shared" si="38"/>
        <v>D14a</v>
      </c>
    </row>
    <row r="795" spans="1:13" x14ac:dyDescent="0.25">
      <c r="A795" s="50">
        <v>788</v>
      </c>
      <c r="B795" s="50" t="s">
        <v>237</v>
      </c>
      <c r="C795" s="52" t="str">
        <f>IF(H795="","",IF(INDEX('Disrupt-DIH'!$B$8:$B$22,MATCH(B795,'Disrupt-DIH'!$A$8:$A$22,0))="","",INDEX('Disrupt-DIH'!$B$8:$B$22,MATCH(B795,'Disrupt-DIH'!$A$8:$A$22,0))))</f>
        <v/>
      </c>
      <c r="D795" s="64" t="s">
        <v>37</v>
      </c>
      <c r="E795" s="64" t="str">
        <f>IF(INDEX('Disrupt-DIH'!$B$8:$B$22,MATCH($B795,'Disrupt-DIH'!$A$8:$A$22,0))="","",IF(INDEX('Disrupt-DIH'!D$8:D$22,MATCH($B795,'Disrupt-DIH'!$A$8:$A$22,0))="N/A","No","Yes"))</f>
        <v/>
      </c>
      <c r="F795" s="64" t="str">
        <f>IF(INDEX('Disrupt-DIH'!$B$8:$B$22,MATCH($B795,'Disrupt-DIH'!$A$8:$A$22,0))="","",IF(INDEX('Disrupt-DIH'!E$8:E$22,MATCH($B795,'Disrupt-DIH'!$A$8:$A$22,0))="N/A","No","Yes"))</f>
        <v/>
      </c>
      <c r="G795" s="64" t="str">
        <f>IF(INDEX('Disrupt-DIH'!$B$8:$B$22,MATCH($B795,'Disrupt-DIH'!$A$8:$A$22,0))="","",IF(INDEX('Disrupt-DIH'!F$8:F$22,MATCH($B795,'Disrupt-DIH'!$A$8:$A$22,0))="N/A","No","Yes"))</f>
        <v/>
      </c>
      <c r="H795" s="64" t="str">
        <f t="shared" si="36"/>
        <v/>
      </c>
      <c r="I795" s="50">
        <v>8</v>
      </c>
      <c r="J795" s="52" t="str">
        <f>IF(INDEX('Detail-SR'!$B$8:$B$27,MATCH(I795,'Detail-SR'!$A$8:$A$27,0))="","",IF(INDEX('Detail-SR'!$E$8:$E$27,MATCH(I795,'Detail-SR'!$A$8:$A$27,0))=H795,INDEX('Detail-SR'!$B$8:$B$27,MATCH(I795,'Detail-SR'!$A$8:$A$27,0)),""))</f>
        <v/>
      </c>
      <c r="K795" s="33"/>
      <c r="L795" s="50">
        <f t="shared" si="37"/>
        <v>0</v>
      </c>
      <c r="M795" s="50" t="str">
        <f t="shared" si="38"/>
        <v>D14a</v>
      </c>
    </row>
    <row r="796" spans="1:13" x14ac:dyDescent="0.25">
      <c r="A796" s="50">
        <v>789</v>
      </c>
      <c r="B796" s="50" t="s">
        <v>237</v>
      </c>
      <c r="C796" s="52" t="str">
        <f>IF(H796="","",IF(INDEX('Disrupt-DIH'!$B$8:$B$22,MATCH(B796,'Disrupt-DIH'!$A$8:$A$22,0))="","",INDEX('Disrupt-DIH'!$B$8:$B$22,MATCH(B796,'Disrupt-DIH'!$A$8:$A$22,0))))</f>
        <v/>
      </c>
      <c r="D796" s="64" t="s">
        <v>37</v>
      </c>
      <c r="E796" s="64" t="str">
        <f>IF(INDEX('Disrupt-DIH'!$B$8:$B$22,MATCH($B796,'Disrupt-DIH'!$A$8:$A$22,0))="","",IF(INDEX('Disrupt-DIH'!D$8:D$22,MATCH($B796,'Disrupt-DIH'!$A$8:$A$22,0))="N/A","No","Yes"))</f>
        <v/>
      </c>
      <c r="F796" s="64" t="str">
        <f>IF(INDEX('Disrupt-DIH'!$B$8:$B$22,MATCH($B796,'Disrupt-DIH'!$A$8:$A$22,0))="","",IF(INDEX('Disrupt-DIH'!E$8:E$22,MATCH($B796,'Disrupt-DIH'!$A$8:$A$22,0))="N/A","No","Yes"))</f>
        <v/>
      </c>
      <c r="G796" s="64" t="str">
        <f>IF(INDEX('Disrupt-DIH'!$B$8:$B$22,MATCH($B796,'Disrupt-DIH'!$A$8:$A$22,0))="","",IF(INDEX('Disrupt-DIH'!F$8:F$22,MATCH($B796,'Disrupt-DIH'!$A$8:$A$22,0))="N/A","No","Yes"))</f>
        <v/>
      </c>
      <c r="H796" s="64" t="str">
        <f t="shared" si="36"/>
        <v/>
      </c>
      <c r="I796" s="50">
        <v>9</v>
      </c>
      <c r="J796" s="52" t="str">
        <f>IF(INDEX('Detail-SR'!$B$8:$B$27,MATCH(I796,'Detail-SR'!$A$8:$A$27,0))="","",IF(INDEX('Detail-SR'!$E$8:$E$27,MATCH(I796,'Detail-SR'!$A$8:$A$27,0))=H796,INDEX('Detail-SR'!$B$8:$B$27,MATCH(I796,'Detail-SR'!$A$8:$A$27,0)),""))</f>
        <v/>
      </c>
      <c r="K796" s="33"/>
      <c r="L796" s="50">
        <f t="shared" si="37"/>
        <v>0</v>
      </c>
      <c r="M796" s="50" t="str">
        <f t="shared" si="38"/>
        <v>D14a</v>
      </c>
    </row>
    <row r="797" spans="1:13" x14ac:dyDescent="0.25">
      <c r="A797" s="50">
        <v>790</v>
      </c>
      <c r="B797" s="50" t="s">
        <v>237</v>
      </c>
      <c r="C797" s="52" t="str">
        <f>IF(H797="","",IF(INDEX('Disrupt-DIH'!$B$8:$B$22,MATCH(B797,'Disrupt-DIH'!$A$8:$A$22,0))="","",INDEX('Disrupt-DIH'!$B$8:$B$22,MATCH(B797,'Disrupt-DIH'!$A$8:$A$22,0))))</f>
        <v/>
      </c>
      <c r="D797" s="64" t="s">
        <v>37</v>
      </c>
      <c r="E797" s="64" t="str">
        <f>IF(INDEX('Disrupt-DIH'!$B$8:$B$22,MATCH($B797,'Disrupt-DIH'!$A$8:$A$22,0))="","",IF(INDEX('Disrupt-DIH'!D$8:D$22,MATCH($B797,'Disrupt-DIH'!$A$8:$A$22,0))="N/A","No","Yes"))</f>
        <v/>
      </c>
      <c r="F797" s="64" t="str">
        <f>IF(INDEX('Disrupt-DIH'!$B$8:$B$22,MATCH($B797,'Disrupt-DIH'!$A$8:$A$22,0))="","",IF(INDEX('Disrupt-DIH'!E$8:E$22,MATCH($B797,'Disrupt-DIH'!$A$8:$A$22,0))="N/A","No","Yes"))</f>
        <v/>
      </c>
      <c r="G797" s="64" t="str">
        <f>IF(INDEX('Disrupt-DIH'!$B$8:$B$22,MATCH($B797,'Disrupt-DIH'!$A$8:$A$22,0))="","",IF(INDEX('Disrupt-DIH'!F$8:F$22,MATCH($B797,'Disrupt-DIH'!$A$8:$A$22,0))="N/A","No","Yes"))</f>
        <v/>
      </c>
      <c r="H797" s="64" t="str">
        <f t="shared" si="36"/>
        <v/>
      </c>
      <c r="I797" s="50">
        <v>10</v>
      </c>
      <c r="J797" s="52" t="str">
        <f>IF(INDEX('Detail-SR'!$B$8:$B$27,MATCH(I797,'Detail-SR'!$A$8:$A$27,0))="","",IF(INDEX('Detail-SR'!$E$8:$E$27,MATCH(I797,'Detail-SR'!$A$8:$A$27,0))=H797,INDEX('Detail-SR'!$B$8:$B$27,MATCH(I797,'Detail-SR'!$A$8:$A$27,0)),""))</f>
        <v/>
      </c>
      <c r="K797" s="33"/>
      <c r="L797" s="50">
        <f t="shared" si="37"/>
        <v>0</v>
      </c>
      <c r="M797" s="50" t="str">
        <f t="shared" si="38"/>
        <v>D14a</v>
      </c>
    </row>
    <row r="798" spans="1:13" x14ac:dyDescent="0.25">
      <c r="A798" s="50">
        <v>791</v>
      </c>
      <c r="B798" s="50" t="s">
        <v>237</v>
      </c>
      <c r="C798" s="52" t="str">
        <f>IF(H798="","",IF(INDEX('Disrupt-DIH'!$B$8:$B$22,MATCH(B798,'Disrupt-DIH'!$A$8:$A$22,0))="","",INDEX('Disrupt-DIH'!$B$8:$B$22,MATCH(B798,'Disrupt-DIH'!$A$8:$A$22,0))))</f>
        <v/>
      </c>
      <c r="D798" s="64" t="s">
        <v>37</v>
      </c>
      <c r="E798" s="64" t="str">
        <f>IF(INDEX('Disrupt-DIH'!$B$8:$B$22,MATCH($B798,'Disrupt-DIH'!$A$8:$A$22,0))="","",IF(INDEX('Disrupt-DIH'!D$8:D$22,MATCH($B798,'Disrupt-DIH'!$A$8:$A$22,0))="N/A","No","Yes"))</f>
        <v/>
      </c>
      <c r="F798" s="64" t="str">
        <f>IF(INDEX('Disrupt-DIH'!$B$8:$B$22,MATCH($B798,'Disrupt-DIH'!$A$8:$A$22,0))="","",IF(INDEX('Disrupt-DIH'!E$8:E$22,MATCH($B798,'Disrupt-DIH'!$A$8:$A$22,0))="N/A","No","Yes"))</f>
        <v/>
      </c>
      <c r="G798" s="64" t="str">
        <f>IF(INDEX('Disrupt-DIH'!$B$8:$B$22,MATCH($B798,'Disrupt-DIH'!$A$8:$A$22,0))="","",IF(INDEX('Disrupt-DIH'!F$8:F$22,MATCH($B798,'Disrupt-DIH'!$A$8:$A$22,0))="N/A","No","Yes"))</f>
        <v/>
      </c>
      <c r="H798" s="64" t="str">
        <f t="shared" si="36"/>
        <v/>
      </c>
      <c r="I798" s="50">
        <v>11</v>
      </c>
      <c r="J798" s="52" t="str">
        <f>IF(INDEX('Detail-SR'!$B$8:$B$27,MATCH(I798,'Detail-SR'!$A$8:$A$27,0))="","",IF(INDEX('Detail-SR'!$E$8:$E$27,MATCH(I798,'Detail-SR'!$A$8:$A$27,0))=H798,INDEX('Detail-SR'!$B$8:$B$27,MATCH(I798,'Detail-SR'!$A$8:$A$27,0)),""))</f>
        <v/>
      </c>
      <c r="K798" s="33"/>
      <c r="L798" s="50">
        <f t="shared" si="37"/>
        <v>0</v>
      </c>
      <c r="M798" s="50" t="str">
        <f t="shared" si="38"/>
        <v>D14a</v>
      </c>
    </row>
    <row r="799" spans="1:13" x14ac:dyDescent="0.25">
      <c r="A799" s="50">
        <v>792</v>
      </c>
      <c r="B799" s="50" t="s">
        <v>237</v>
      </c>
      <c r="C799" s="52" t="str">
        <f>IF(H799="","",IF(INDEX('Disrupt-DIH'!$B$8:$B$22,MATCH(B799,'Disrupt-DIH'!$A$8:$A$22,0))="","",INDEX('Disrupt-DIH'!$B$8:$B$22,MATCH(B799,'Disrupt-DIH'!$A$8:$A$22,0))))</f>
        <v/>
      </c>
      <c r="D799" s="64" t="s">
        <v>37</v>
      </c>
      <c r="E799" s="64" t="str">
        <f>IF(INDEX('Disrupt-DIH'!$B$8:$B$22,MATCH($B799,'Disrupt-DIH'!$A$8:$A$22,0))="","",IF(INDEX('Disrupt-DIH'!D$8:D$22,MATCH($B799,'Disrupt-DIH'!$A$8:$A$22,0))="N/A","No","Yes"))</f>
        <v/>
      </c>
      <c r="F799" s="64" t="str">
        <f>IF(INDEX('Disrupt-DIH'!$B$8:$B$22,MATCH($B799,'Disrupt-DIH'!$A$8:$A$22,0))="","",IF(INDEX('Disrupt-DIH'!E$8:E$22,MATCH($B799,'Disrupt-DIH'!$A$8:$A$22,0))="N/A","No","Yes"))</f>
        <v/>
      </c>
      <c r="G799" s="64" t="str">
        <f>IF(INDEX('Disrupt-DIH'!$B$8:$B$22,MATCH($B799,'Disrupt-DIH'!$A$8:$A$22,0))="","",IF(INDEX('Disrupt-DIH'!F$8:F$22,MATCH($B799,'Disrupt-DIH'!$A$8:$A$22,0))="N/A","No","Yes"))</f>
        <v/>
      </c>
      <c r="H799" s="64" t="str">
        <f t="shared" si="36"/>
        <v/>
      </c>
      <c r="I799" s="50">
        <v>12</v>
      </c>
      <c r="J799" s="52" t="str">
        <f>IF(INDEX('Detail-SR'!$B$8:$B$27,MATCH(I799,'Detail-SR'!$A$8:$A$27,0))="","",IF(INDEX('Detail-SR'!$E$8:$E$27,MATCH(I799,'Detail-SR'!$A$8:$A$27,0))=H799,INDEX('Detail-SR'!$B$8:$B$27,MATCH(I799,'Detail-SR'!$A$8:$A$27,0)),""))</f>
        <v/>
      </c>
      <c r="K799" s="33"/>
      <c r="L799" s="50">
        <f t="shared" si="37"/>
        <v>0</v>
      </c>
      <c r="M799" s="50" t="str">
        <f t="shared" si="38"/>
        <v>D14a</v>
      </c>
    </row>
    <row r="800" spans="1:13" x14ac:dyDescent="0.25">
      <c r="A800" s="50">
        <v>793</v>
      </c>
      <c r="B800" s="50" t="s">
        <v>237</v>
      </c>
      <c r="C800" s="52" t="str">
        <f>IF(H800="","",IF(INDEX('Disrupt-DIH'!$B$8:$B$22,MATCH(B800,'Disrupt-DIH'!$A$8:$A$22,0))="","",INDEX('Disrupt-DIH'!$B$8:$B$22,MATCH(B800,'Disrupt-DIH'!$A$8:$A$22,0))))</f>
        <v/>
      </c>
      <c r="D800" s="64" t="s">
        <v>37</v>
      </c>
      <c r="E800" s="64" t="str">
        <f>IF(INDEX('Disrupt-DIH'!$B$8:$B$22,MATCH($B800,'Disrupt-DIH'!$A$8:$A$22,0))="","",IF(INDEX('Disrupt-DIH'!D$8:D$22,MATCH($B800,'Disrupt-DIH'!$A$8:$A$22,0))="N/A","No","Yes"))</f>
        <v/>
      </c>
      <c r="F800" s="64" t="str">
        <f>IF(INDEX('Disrupt-DIH'!$B$8:$B$22,MATCH($B800,'Disrupt-DIH'!$A$8:$A$22,0))="","",IF(INDEX('Disrupt-DIH'!E$8:E$22,MATCH($B800,'Disrupt-DIH'!$A$8:$A$22,0))="N/A","No","Yes"))</f>
        <v/>
      </c>
      <c r="G800" s="64" t="str">
        <f>IF(INDEX('Disrupt-DIH'!$B$8:$B$22,MATCH($B800,'Disrupt-DIH'!$A$8:$A$22,0))="","",IF(INDEX('Disrupt-DIH'!F$8:F$22,MATCH($B800,'Disrupt-DIH'!$A$8:$A$22,0))="N/A","No","Yes"))</f>
        <v/>
      </c>
      <c r="H800" s="64" t="str">
        <f t="shared" si="36"/>
        <v/>
      </c>
      <c r="I800" s="50">
        <v>13</v>
      </c>
      <c r="J800" s="52" t="str">
        <f>IF(INDEX('Detail-SR'!$B$8:$B$27,MATCH(I800,'Detail-SR'!$A$8:$A$27,0))="","",IF(INDEX('Detail-SR'!$E$8:$E$27,MATCH(I800,'Detail-SR'!$A$8:$A$27,0))=H800,INDEX('Detail-SR'!$B$8:$B$27,MATCH(I800,'Detail-SR'!$A$8:$A$27,0)),""))</f>
        <v/>
      </c>
      <c r="K800" s="33"/>
      <c r="L800" s="50">
        <f t="shared" si="37"/>
        <v>0</v>
      </c>
      <c r="M800" s="50" t="str">
        <f t="shared" si="38"/>
        <v>D14a</v>
      </c>
    </row>
    <row r="801" spans="1:13" x14ac:dyDescent="0.25">
      <c r="A801" s="50">
        <v>794</v>
      </c>
      <c r="B801" s="50" t="s">
        <v>237</v>
      </c>
      <c r="C801" s="52" t="str">
        <f>IF(H801="","",IF(INDEX('Disrupt-DIH'!$B$8:$B$22,MATCH(B801,'Disrupt-DIH'!$A$8:$A$22,0))="","",INDEX('Disrupt-DIH'!$B$8:$B$22,MATCH(B801,'Disrupt-DIH'!$A$8:$A$22,0))))</f>
        <v/>
      </c>
      <c r="D801" s="64" t="s">
        <v>37</v>
      </c>
      <c r="E801" s="64" t="str">
        <f>IF(INDEX('Disrupt-DIH'!$B$8:$B$22,MATCH($B801,'Disrupt-DIH'!$A$8:$A$22,0))="","",IF(INDEX('Disrupt-DIH'!D$8:D$22,MATCH($B801,'Disrupt-DIH'!$A$8:$A$22,0))="N/A","No","Yes"))</f>
        <v/>
      </c>
      <c r="F801" s="64" t="str">
        <f>IF(INDEX('Disrupt-DIH'!$B$8:$B$22,MATCH($B801,'Disrupt-DIH'!$A$8:$A$22,0))="","",IF(INDEX('Disrupt-DIH'!E$8:E$22,MATCH($B801,'Disrupt-DIH'!$A$8:$A$22,0))="N/A","No","Yes"))</f>
        <v/>
      </c>
      <c r="G801" s="64" t="str">
        <f>IF(INDEX('Disrupt-DIH'!$B$8:$B$22,MATCH($B801,'Disrupt-DIH'!$A$8:$A$22,0))="","",IF(INDEX('Disrupt-DIH'!F$8:F$22,MATCH($B801,'Disrupt-DIH'!$A$8:$A$22,0))="N/A","No","Yes"))</f>
        <v/>
      </c>
      <c r="H801" s="64" t="str">
        <f t="shared" si="36"/>
        <v/>
      </c>
      <c r="I801" s="50">
        <v>14</v>
      </c>
      <c r="J801" s="52" t="str">
        <f>IF(INDEX('Detail-SR'!$B$8:$B$27,MATCH(I801,'Detail-SR'!$A$8:$A$27,0))="","",IF(INDEX('Detail-SR'!$E$8:$E$27,MATCH(I801,'Detail-SR'!$A$8:$A$27,0))=H801,INDEX('Detail-SR'!$B$8:$B$27,MATCH(I801,'Detail-SR'!$A$8:$A$27,0)),""))</f>
        <v/>
      </c>
      <c r="K801" s="33"/>
      <c r="L801" s="50">
        <f t="shared" si="37"/>
        <v>0</v>
      </c>
      <c r="M801" s="50" t="str">
        <f t="shared" si="38"/>
        <v>D14a</v>
      </c>
    </row>
    <row r="802" spans="1:13" x14ac:dyDescent="0.25">
      <c r="A802" s="50">
        <v>795</v>
      </c>
      <c r="B802" s="50" t="s">
        <v>237</v>
      </c>
      <c r="C802" s="52" t="str">
        <f>IF(H802="","",IF(INDEX('Disrupt-DIH'!$B$8:$B$22,MATCH(B802,'Disrupt-DIH'!$A$8:$A$22,0))="","",INDEX('Disrupt-DIH'!$B$8:$B$22,MATCH(B802,'Disrupt-DIH'!$A$8:$A$22,0))))</f>
        <v/>
      </c>
      <c r="D802" s="64" t="s">
        <v>37</v>
      </c>
      <c r="E802" s="64" t="str">
        <f>IF(INDEX('Disrupt-DIH'!$B$8:$B$22,MATCH($B802,'Disrupt-DIH'!$A$8:$A$22,0))="","",IF(INDEX('Disrupt-DIH'!D$8:D$22,MATCH($B802,'Disrupt-DIH'!$A$8:$A$22,0))="N/A","No","Yes"))</f>
        <v/>
      </c>
      <c r="F802" s="64" t="str">
        <f>IF(INDEX('Disrupt-DIH'!$B$8:$B$22,MATCH($B802,'Disrupt-DIH'!$A$8:$A$22,0))="","",IF(INDEX('Disrupt-DIH'!E$8:E$22,MATCH($B802,'Disrupt-DIH'!$A$8:$A$22,0))="N/A","No","Yes"))</f>
        <v/>
      </c>
      <c r="G802" s="64" t="str">
        <f>IF(INDEX('Disrupt-DIH'!$B$8:$B$22,MATCH($B802,'Disrupt-DIH'!$A$8:$A$22,0))="","",IF(INDEX('Disrupt-DIH'!F$8:F$22,MATCH($B802,'Disrupt-DIH'!$A$8:$A$22,0))="N/A","No","Yes"))</f>
        <v/>
      </c>
      <c r="H802" s="64" t="str">
        <f t="shared" si="36"/>
        <v/>
      </c>
      <c r="I802" s="50">
        <v>15</v>
      </c>
      <c r="J802" s="52" t="str">
        <f>IF(INDEX('Detail-SR'!$B$8:$B$27,MATCH(I802,'Detail-SR'!$A$8:$A$27,0))="","",IF(INDEX('Detail-SR'!$E$8:$E$27,MATCH(I802,'Detail-SR'!$A$8:$A$27,0))=H802,INDEX('Detail-SR'!$B$8:$B$27,MATCH(I802,'Detail-SR'!$A$8:$A$27,0)),""))</f>
        <v/>
      </c>
      <c r="K802" s="33"/>
      <c r="L802" s="50">
        <f t="shared" si="37"/>
        <v>0</v>
      </c>
      <c r="M802" s="50" t="str">
        <f t="shared" si="38"/>
        <v>D14a</v>
      </c>
    </row>
    <row r="803" spans="1:13" x14ac:dyDescent="0.25">
      <c r="A803" s="50">
        <v>796</v>
      </c>
      <c r="B803" s="50" t="s">
        <v>237</v>
      </c>
      <c r="C803" s="52" t="str">
        <f>IF(H803="","",IF(INDEX('Disrupt-DIH'!$B$8:$B$22,MATCH(B803,'Disrupt-DIH'!$A$8:$A$22,0))="","",INDEX('Disrupt-DIH'!$B$8:$B$22,MATCH(B803,'Disrupt-DIH'!$A$8:$A$22,0))))</f>
        <v/>
      </c>
      <c r="D803" s="64" t="s">
        <v>37</v>
      </c>
      <c r="E803" s="64" t="str">
        <f>IF(INDEX('Disrupt-DIH'!$B$8:$B$22,MATCH($B803,'Disrupt-DIH'!$A$8:$A$22,0))="","",IF(INDEX('Disrupt-DIH'!D$8:D$22,MATCH($B803,'Disrupt-DIH'!$A$8:$A$22,0))="N/A","No","Yes"))</f>
        <v/>
      </c>
      <c r="F803" s="64" t="str">
        <f>IF(INDEX('Disrupt-DIH'!$B$8:$B$22,MATCH($B803,'Disrupt-DIH'!$A$8:$A$22,0))="","",IF(INDEX('Disrupt-DIH'!E$8:E$22,MATCH($B803,'Disrupt-DIH'!$A$8:$A$22,0))="N/A","No","Yes"))</f>
        <v/>
      </c>
      <c r="G803" s="64" t="str">
        <f>IF(INDEX('Disrupt-DIH'!$B$8:$B$22,MATCH($B803,'Disrupt-DIH'!$A$8:$A$22,0))="","",IF(INDEX('Disrupt-DIH'!F$8:F$22,MATCH($B803,'Disrupt-DIH'!$A$8:$A$22,0))="N/A","No","Yes"))</f>
        <v/>
      </c>
      <c r="H803" s="64" t="str">
        <f t="shared" si="36"/>
        <v/>
      </c>
      <c r="I803" s="50">
        <v>16</v>
      </c>
      <c r="J803" s="52" t="str">
        <f>IF(INDEX('Detail-SR'!$B$8:$B$27,MATCH(I803,'Detail-SR'!$A$8:$A$27,0))="","",IF(INDEX('Detail-SR'!$E$8:$E$27,MATCH(I803,'Detail-SR'!$A$8:$A$27,0))=H803,INDEX('Detail-SR'!$B$8:$B$27,MATCH(I803,'Detail-SR'!$A$8:$A$27,0)),""))</f>
        <v/>
      </c>
      <c r="K803" s="33"/>
      <c r="L803" s="50">
        <f t="shared" si="37"/>
        <v>0</v>
      </c>
      <c r="M803" s="50" t="str">
        <f t="shared" si="38"/>
        <v>D14a</v>
      </c>
    </row>
    <row r="804" spans="1:13" x14ac:dyDescent="0.25">
      <c r="A804" s="50">
        <v>797</v>
      </c>
      <c r="B804" s="50" t="s">
        <v>237</v>
      </c>
      <c r="C804" s="52" t="str">
        <f>IF(H804="","",IF(INDEX('Disrupt-DIH'!$B$8:$B$22,MATCH(B804,'Disrupt-DIH'!$A$8:$A$22,0))="","",INDEX('Disrupt-DIH'!$B$8:$B$22,MATCH(B804,'Disrupt-DIH'!$A$8:$A$22,0))))</f>
        <v/>
      </c>
      <c r="D804" s="64" t="s">
        <v>37</v>
      </c>
      <c r="E804" s="64" t="str">
        <f>IF(INDEX('Disrupt-DIH'!$B$8:$B$22,MATCH($B804,'Disrupt-DIH'!$A$8:$A$22,0))="","",IF(INDEX('Disrupt-DIH'!D$8:D$22,MATCH($B804,'Disrupt-DIH'!$A$8:$A$22,0))="N/A","No","Yes"))</f>
        <v/>
      </c>
      <c r="F804" s="64" t="str">
        <f>IF(INDEX('Disrupt-DIH'!$B$8:$B$22,MATCH($B804,'Disrupt-DIH'!$A$8:$A$22,0))="","",IF(INDEX('Disrupt-DIH'!E$8:E$22,MATCH($B804,'Disrupt-DIH'!$A$8:$A$22,0))="N/A","No","Yes"))</f>
        <v/>
      </c>
      <c r="G804" s="64" t="str">
        <f>IF(INDEX('Disrupt-DIH'!$B$8:$B$22,MATCH($B804,'Disrupt-DIH'!$A$8:$A$22,0))="","",IF(INDEX('Disrupt-DIH'!F$8:F$22,MATCH($B804,'Disrupt-DIH'!$A$8:$A$22,0))="N/A","No","Yes"))</f>
        <v/>
      </c>
      <c r="H804" s="64" t="str">
        <f t="shared" si="36"/>
        <v/>
      </c>
      <c r="I804" s="50">
        <v>17</v>
      </c>
      <c r="J804" s="52" t="str">
        <f>IF(INDEX('Detail-SR'!$B$8:$B$27,MATCH(I804,'Detail-SR'!$A$8:$A$27,0))="","",IF(INDEX('Detail-SR'!$E$8:$E$27,MATCH(I804,'Detail-SR'!$A$8:$A$27,0))=H804,INDEX('Detail-SR'!$B$8:$B$27,MATCH(I804,'Detail-SR'!$A$8:$A$27,0)),""))</f>
        <v/>
      </c>
      <c r="K804" s="33"/>
      <c r="L804" s="50">
        <f t="shared" si="37"/>
        <v>0</v>
      </c>
      <c r="M804" s="50" t="str">
        <f t="shared" si="38"/>
        <v>D14a</v>
      </c>
    </row>
    <row r="805" spans="1:13" x14ac:dyDescent="0.25">
      <c r="A805" s="50">
        <v>798</v>
      </c>
      <c r="B805" s="50" t="s">
        <v>237</v>
      </c>
      <c r="C805" s="52" t="str">
        <f>IF(H805="","",IF(INDEX('Disrupt-DIH'!$B$8:$B$22,MATCH(B805,'Disrupt-DIH'!$A$8:$A$22,0))="","",INDEX('Disrupt-DIH'!$B$8:$B$22,MATCH(B805,'Disrupt-DIH'!$A$8:$A$22,0))))</f>
        <v/>
      </c>
      <c r="D805" s="64" t="s">
        <v>37</v>
      </c>
      <c r="E805" s="64" t="str">
        <f>IF(INDEX('Disrupt-DIH'!$B$8:$B$22,MATCH($B805,'Disrupt-DIH'!$A$8:$A$22,0))="","",IF(INDEX('Disrupt-DIH'!D$8:D$22,MATCH($B805,'Disrupt-DIH'!$A$8:$A$22,0))="N/A","No","Yes"))</f>
        <v/>
      </c>
      <c r="F805" s="64" t="str">
        <f>IF(INDEX('Disrupt-DIH'!$B$8:$B$22,MATCH($B805,'Disrupt-DIH'!$A$8:$A$22,0))="","",IF(INDEX('Disrupt-DIH'!E$8:E$22,MATCH($B805,'Disrupt-DIH'!$A$8:$A$22,0))="N/A","No","Yes"))</f>
        <v/>
      </c>
      <c r="G805" s="64" t="str">
        <f>IF(INDEX('Disrupt-DIH'!$B$8:$B$22,MATCH($B805,'Disrupt-DIH'!$A$8:$A$22,0))="","",IF(INDEX('Disrupt-DIH'!F$8:F$22,MATCH($B805,'Disrupt-DIH'!$A$8:$A$22,0))="N/A","No","Yes"))</f>
        <v/>
      </c>
      <c r="H805" s="64" t="str">
        <f t="shared" si="36"/>
        <v/>
      </c>
      <c r="I805" s="50">
        <v>18</v>
      </c>
      <c r="J805" s="52" t="str">
        <f>IF(INDEX('Detail-SR'!$B$8:$B$27,MATCH(I805,'Detail-SR'!$A$8:$A$27,0))="","",IF(INDEX('Detail-SR'!$E$8:$E$27,MATCH(I805,'Detail-SR'!$A$8:$A$27,0))=H805,INDEX('Detail-SR'!$B$8:$B$27,MATCH(I805,'Detail-SR'!$A$8:$A$27,0)),""))</f>
        <v/>
      </c>
      <c r="K805" s="33"/>
      <c r="L805" s="50">
        <f t="shared" si="37"/>
        <v>0</v>
      </c>
      <c r="M805" s="50" t="str">
        <f t="shared" si="38"/>
        <v>D14a</v>
      </c>
    </row>
    <row r="806" spans="1:13" x14ac:dyDescent="0.25">
      <c r="A806" s="50">
        <v>799</v>
      </c>
      <c r="B806" s="50" t="s">
        <v>237</v>
      </c>
      <c r="C806" s="52" t="str">
        <f>IF(H806="","",IF(INDEX('Disrupt-DIH'!$B$8:$B$22,MATCH(B806,'Disrupt-DIH'!$A$8:$A$22,0))="","",INDEX('Disrupt-DIH'!$B$8:$B$22,MATCH(B806,'Disrupt-DIH'!$A$8:$A$22,0))))</f>
        <v/>
      </c>
      <c r="D806" s="64" t="s">
        <v>37</v>
      </c>
      <c r="E806" s="64" t="str">
        <f>IF(INDEX('Disrupt-DIH'!$B$8:$B$22,MATCH($B806,'Disrupt-DIH'!$A$8:$A$22,0))="","",IF(INDEX('Disrupt-DIH'!D$8:D$22,MATCH($B806,'Disrupt-DIH'!$A$8:$A$22,0))="N/A","No","Yes"))</f>
        <v/>
      </c>
      <c r="F806" s="64" t="str">
        <f>IF(INDEX('Disrupt-DIH'!$B$8:$B$22,MATCH($B806,'Disrupt-DIH'!$A$8:$A$22,0))="","",IF(INDEX('Disrupt-DIH'!E$8:E$22,MATCH($B806,'Disrupt-DIH'!$A$8:$A$22,0))="N/A","No","Yes"))</f>
        <v/>
      </c>
      <c r="G806" s="64" t="str">
        <f>IF(INDEX('Disrupt-DIH'!$B$8:$B$22,MATCH($B806,'Disrupt-DIH'!$A$8:$A$22,0))="","",IF(INDEX('Disrupt-DIH'!F$8:F$22,MATCH($B806,'Disrupt-DIH'!$A$8:$A$22,0))="N/A","No","Yes"))</f>
        <v/>
      </c>
      <c r="H806" s="64" t="str">
        <f t="shared" si="36"/>
        <v/>
      </c>
      <c r="I806" s="50">
        <v>19</v>
      </c>
      <c r="J806" s="52" t="str">
        <f>IF(INDEX('Detail-SR'!$B$8:$B$27,MATCH(I806,'Detail-SR'!$A$8:$A$27,0))="","",IF(INDEX('Detail-SR'!$E$8:$E$27,MATCH(I806,'Detail-SR'!$A$8:$A$27,0))=H806,INDEX('Detail-SR'!$B$8:$B$27,MATCH(I806,'Detail-SR'!$A$8:$A$27,0)),""))</f>
        <v/>
      </c>
      <c r="K806" s="33"/>
      <c r="L806" s="50">
        <f t="shared" si="37"/>
        <v>0</v>
      </c>
      <c r="M806" s="50" t="str">
        <f t="shared" si="38"/>
        <v>D14a</v>
      </c>
    </row>
    <row r="807" spans="1:13" x14ac:dyDescent="0.25">
      <c r="A807" s="50">
        <v>800</v>
      </c>
      <c r="B807" s="50" t="s">
        <v>237</v>
      </c>
      <c r="C807" s="52" t="str">
        <f>IF(H807="","",IF(INDEX('Disrupt-DIH'!$B$8:$B$22,MATCH(B807,'Disrupt-DIH'!$A$8:$A$22,0))="","",INDEX('Disrupt-DIH'!$B$8:$B$22,MATCH(B807,'Disrupt-DIH'!$A$8:$A$22,0))))</f>
        <v/>
      </c>
      <c r="D807" s="64" t="s">
        <v>37</v>
      </c>
      <c r="E807" s="64" t="str">
        <f>IF(INDEX('Disrupt-DIH'!$B$8:$B$22,MATCH($B807,'Disrupt-DIH'!$A$8:$A$22,0))="","",IF(INDEX('Disrupt-DIH'!D$8:D$22,MATCH($B807,'Disrupt-DIH'!$A$8:$A$22,0))="N/A","No","Yes"))</f>
        <v/>
      </c>
      <c r="F807" s="64" t="str">
        <f>IF(INDEX('Disrupt-DIH'!$B$8:$B$22,MATCH($B807,'Disrupt-DIH'!$A$8:$A$22,0))="","",IF(INDEX('Disrupt-DIH'!E$8:E$22,MATCH($B807,'Disrupt-DIH'!$A$8:$A$22,0))="N/A","No","Yes"))</f>
        <v/>
      </c>
      <c r="G807" s="64" t="str">
        <f>IF(INDEX('Disrupt-DIH'!$B$8:$B$22,MATCH($B807,'Disrupt-DIH'!$A$8:$A$22,0))="","",IF(INDEX('Disrupt-DIH'!F$8:F$22,MATCH($B807,'Disrupt-DIH'!$A$8:$A$22,0))="N/A","No","Yes"))</f>
        <v/>
      </c>
      <c r="H807" s="64" t="str">
        <f t="shared" si="36"/>
        <v/>
      </c>
      <c r="I807" s="50">
        <v>20</v>
      </c>
      <c r="J807" s="52" t="str">
        <f>IF(INDEX('Detail-SR'!$B$8:$B$27,MATCH(I807,'Detail-SR'!$A$8:$A$27,0))="","",IF(INDEX('Detail-SR'!$E$8:$E$27,MATCH(I807,'Detail-SR'!$A$8:$A$27,0))=H807,INDEX('Detail-SR'!$B$8:$B$27,MATCH(I807,'Detail-SR'!$A$8:$A$27,0)),""))</f>
        <v/>
      </c>
      <c r="K807" s="33"/>
      <c r="L807" s="50">
        <f t="shared" si="37"/>
        <v>0</v>
      </c>
      <c r="M807" s="50" t="str">
        <f t="shared" si="38"/>
        <v>D14a</v>
      </c>
    </row>
    <row r="808" spans="1:13" x14ac:dyDescent="0.25">
      <c r="A808" s="50">
        <v>801</v>
      </c>
      <c r="B808" s="50" t="s">
        <v>237</v>
      </c>
      <c r="C808" s="52" t="str">
        <f>IF(H808="","",IF(INDEX('Disrupt-DIH'!$B$8:$B$22,MATCH(B808,'Disrupt-DIH'!$A$8:$A$22,0))="","",INDEX('Disrupt-DIH'!$B$8:$B$22,MATCH(B808,'Disrupt-DIH'!$A$8:$A$22,0))))</f>
        <v/>
      </c>
      <c r="D808" s="64" t="s">
        <v>49</v>
      </c>
      <c r="E808" s="64" t="str">
        <f>IF(INDEX('Disrupt-DIH'!$B$8:$B$22,MATCH($B808,'Disrupt-DIH'!$A$8:$A$22,0))="","",IF(INDEX('Disrupt-DIH'!D$8:D$22,MATCH($B808,'Disrupt-DIH'!$A$8:$A$22,0))="N/A","No","Yes"))</f>
        <v/>
      </c>
      <c r="F808" s="64" t="str">
        <f>IF(INDEX('Disrupt-DIH'!$B$8:$B$22,MATCH($B808,'Disrupt-DIH'!$A$8:$A$22,0))="","",IF(INDEX('Disrupt-DIH'!E$8:E$22,MATCH($B808,'Disrupt-DIH'!$A$8:$A$22,0))="N/A","No","Yes"))</f>
        <v/>
      </c>
      <c r="G808" s="64" t="str">
        <f>IF(INDEX('Disrupt-DIH'!$B$8:$B$22,MATCH($B808,'Disrupt-DIH'!$A$8:$A$22,0))="","",IF(INDEX('Disrupt-DIH'!F$8:F$22,MATCH($B808,'Disrupt-DIH'!$A$8:$A$22,0))="N/A","No","Yes"))</f>
        <v/>
      </c>
      <c r="H808" s="64" t="str">
        <f t="shared" si="36"/>
        <v/>
      </c>
      <c r="I808" s="50">
        <v>1</v>
      </c>
      <c r="J808" s="52" t="str">
        <f>IF(INDEX('Detail-SR'!$B$8:$B$27,MATCH(I808,'Detail-SR'!$A$8:$A$27,0))="","",IF(INDEX('Detail-SR'!$E$8:$E$27,MATCH(I808,'Detail-SR'!$A$8:$A$27,0))=H808,INDEX('Detail-SR'!$B$8:$B$27,MATCH(I808,'Detail-SR'!$A$8:$A$27,0)),""))</f>
        <v/>
      </c>
      <c r="K808" s="33"/>
      <c r="L808" s="50">
        <f t="shared" si="37"/>
        <v>0</v>
      </c>
      <c r="M808" s="50" t="str">
        <f t="shared" si="38"/>
        <v>D14b</v>
      </c>
    </row>
    <row r="809" spans="1:13" x14ac:dyDescent="0.25">
      <c r="A809" s="50">
        <v>802</v>
      </c>
      <c r="B809" s="50" t="s">
        <v>237</v>
      </c>
      <c r="C809" s="52" t="str">
        <f>IF(H809="","",IF(INDEX('Disrupt-DIH'!$B$8:$B$22,MATCH(B809,'Disrupt-DIH'!$A$8:$A$22,0))="","",INDEX('Disrupt-DIH'!$B$8:$B$22,MATCH(B809,'Disrupt-DIH'!$A$8:$A$22,0))))</f>
        <v/>
      </c>
      <c r="D809" s="64" t="s">
        <v>49</v>
      </c>
      <c r="E809" s="64" t="str">
        <f>IF(INDEX('Disrupt-DIH'!$B$8:$B$22,MATCH($B809,'Disrupt-DIH'!$A$8:$A$22,0))="","",IF(INDEX('Disrupt-DIH'!D$8:D$22,MATCH($B809,'Disrupt-DIH'!$A$8:$A$22,0))="N/A","No","Yes"))</f>
        <v/>
      </c>
      <c r="F809" s="64" t="str">
        <f>IF(INDEX('Disrupt-DIH'!$B$8:$B$22,MATCH($B809,'Disrupt-DIH'!$A$8:$A$22,0))="","",IF(INDEX('Disrupt-DIH'!E$8:E$22,MATCH($B809,'Disrupt-DIH'!$A$8:$A$22,0))="N/A","No","Yes"))</f>
        <v/>
      </c>
      <c r="G809" s="64" t="str">
        <f>IF(INDEX('Disrupt-DIH'!$B$8:$B$22,MATCH($B809,'Disrupt-DIH'!$A$8:$A$22,0))="","",IF(INDEX('Disrupt-DIH'!F$8:F$22,MATCH($B809,'Disrupt-DIH'!$A$8:$A$22,0))="N/A","No","Yes"))</f>
        <v/>
      </c>
      <c r="H809" s="64" t="str">
        <f t="shared" si="36"/>
        <v/>
      </c>
      <c r="I809" s="50">
        <v>2</v>
      </c>
      <c r="J809" s="52" t="str">
        <f>IF(INDEX('Detail-SR'!$B$8:$B$27,MATCH(I809,'Detail-SR'!$A$8:$A$27,0))="","",IF(INDEX('Detail-SR'!$E$8:$E$27,MATCH(I809,'Detail-SR'!$A$8:$A$27,0))=H809,INDEX('Detail-SR'!$B$8:$B$27,MATCH(I809,'Detail-SR'!$A$8:$A$27,0)),""))</f>
        <v/>
      </c>
      <c r="K809" s="33"/>
      <c r="L809" s="50">
        <f t="shared" si="37"/>
        <v>0</v>
      </c>
      <c r="M809" s="50" t="str">
        <f t="shared" si="38"/>
        <v>D14b</v>
      </c>
    </row>
    <row r="810" spans="1:13" x14ac:dyDescent="0.25">
      <c r="A810" s="50">
        <v>803</v>
      </c>
      <c r="B810" s="50" t="s">
        <v>237</v>
      </c>
      <c r="C810" s="52" t="str">
        <f>IF(H810="","",IF(INDEX('Disrupt-DIH'!$B$8:$B$22,MATCH(B810,'Disrupt-DIH'!$A$8:$A$22,0))="","",INDEX('Disrupt-DIH'!$B$8:$B$22,MATCH(B810,'Disrupt-DIH'!$A$8:$A$22,0))))</f>
        <v/>
      </c>
      <c r="D810" s="64" t="s">
        <v>49</v>
      </c>
      <c r="E810" s="64" t="str">
        <f>IF(INDEX('Disrupt-DIH'!$B$8:$B$22,MATCH($B810,'Disrupt-DIH'!$A$8:$A$22,0))="","",IF(INDEX('Disrupt-DIH'!D$8:D$22,MATCH($B810,'Disrupt-DIH'!$A$8:$A$22,0))="N/A","No","Yes"))</f>
        <v/>
      </c>
      <c r="F810" s="64" t="str">
        <f>IF(INDEX('Disrupt-DIH'!$B$8:$B$22,MATCH($B810,'Disrupt-DIH'!$A$8:$A$22,0))="","",IF(INDEX('Disrupt-DIH'!E$8:E$22,MATCH($B810,'Disrupt-DIH'!$A$8:$A$22,0))="N/A","No","Yes"))</f>
        <v/>
      </c>
      <c r="G810" s="64" t="str">
        <f>IF(INDEX('Disrupt-DIH'!$B$8:$B$22,MATCH($B810,'Disrupt-DIH'!$A$8:$A$22,0))="","",IF(INDEX('Disrupt-DIH'!F$8:F$22,MATCH($B810,'Disrupt-DIH'!$A$8:$A$22,0))="N/A","No","Yes"))</f>
        <v/>
      </c>
      <c r="H810" s="64" t="str">
        <f t="shared" si="36"/>
        <v/>
      </c>
      <c r="I810" s="50">
        <v>3</v>
      </c>
      <c r="J810" s="52" t="str">
        <f>IF(INDEX('Detail-SR'!$B$8:$B$27,MATCH(I810,'Detail-SR'!$A$8:$A$27,0))="","",IF(INDEX('Detail-SR'!$E$8:$E$27,MATCH(I810,'Detail-SR'!$A$8:$A$27,0))=H810,INDEX('Detail-SR'!$B$8:$B$27,MATCH(I810,'Detail-SR'!$A$8:$A$27,0)),""))</f>
        <v/>
      </c>
      <c r="K810" s="33"/>
      <c r="L810" s="50">
        <f t="shared" si="37"/>
        <v>0</v>
      </c>
      <c r="M810" s="50" t="str">
        <f t="shared" si="38"/>
        <v>D14b</v>
      </c>
    </row>
    <row r="811" spans="1:13" x14ac:dyDescent="0.25">
      <c r="A811" s="50">
        <v>804</v>
      </c>
      <c r="B811" s="50" t="s">
        <v>237</v>
      </c>
      <c r="C811" s="52" t="str">
        <f>IF(H811="","",IF(INDEX('Disrupt-DIH'!$B$8:$B$22,MATCH(B811,'Disrupt-DIH'!$A$8:$A$22,0))="","",INDEX('Disrupt-DIH'!$B$8:$B$22,MATCH(B811,'Disrupt-DIH'!$A$8:$A$22,0))))</f>
        <v/>
      </c>
      <c r="D811" s="64" t="s">
        <v>49</v>
      </c>
      <c r="E811" s="64" t="str">
        <f>IF(INDEX('Disrupt-DIH'!$B$8:$B$22,MATCH($B811,'Disrupt-DIH'!$A$8:$A$22,0))="","",IF(INDEX('Disrupt-DIH'!D$8:D$22,MATCH($B811,'Disrupt-DIH'!$A$8:$A$22,0))="N/A","No","Yes"))</f>
        <v/>
      </c>
      <c r="F811" s="64" t="str">
        <f>IF(INDEX('Disrupt-DIH'!$B$8:$B$22,MATCH($B811,'Disrupt-DIH'!$A$8:$A$22,0))="","",IF(INDEX('Disrupt-DIH'!E$8:E$22,MATCH($B811,'Disrupt-DIH'!$A$8:$A$22,0))="N/A","No","Yes"))</f>
        <v/>
      </c>
      <c r="G811" s="64" t="str">
        <f>IF(INDEX('Disrupt-DIH'!$B$8:$B$22,MATCH($B811,'Disrupt-DIH'!$A$8:$A$22,0))="","",IF(INDEX('Disrupt-DIH'!F$8:F$22,MATCH($B811,'Disrupt-DIH'!$A$8:$A$22,0))="N/A","No","Yes"))</f>
        <v/>
      </c>
      <c r="H811" s="64" t="str">
        <f t="shared" si="36"/>
        <v/>
      </c>
      <c r="I811" s="50">
        <v>4</v>
      </c>
      <c r="J811" s="52" t="str">
        <f>IF(INDEX('Detail-SR'!$B$8:$B$27,MATCH(I811,'Detail-SR'!$A$8:$A$27,0))="","",IF(INDEX('Detail-SR'!$E$8:$E$27,MATCH(I811,'Detail-SR'!$A$8:$A$27,0))=H811,INDEX('Detail-SR'!$B$8:$B$27,MATCH(I811,'Detail-SR'!$A$8:$A$27,0)),""))</f>
        <v/>
      </c>
      <c r="K811" s="33"/>
      <c r="L811" s="50">
        <f t="shared" si="37"/>
        <v>0</v>
      </c>
      <c r="M811" s="50" t="str">
        <f t="shared" si="38"/>
        <v>D14b</v>
      </c>
    </row>
    <row r="812" spans="1:13" x14ac:dyDescent="0.25">
      <c r="A812" s="50">
        <v>805</v>
      </c>
      <c r="B812" s="50" t="s">
        <v>237</v>
      </c>
      <c r="C812" s="52" t="str">
        <f>IF(H812="","",IF(INDEX('Disrupt-DIH'!$B$8:$B$22,MATCH(B812,'Disrupt-DIH'!$A$8:$A$22,0))="","",INDEX('Disrupt-DIH'!$B$8:$B$22,MATCH(B812,'Disrupt-DIH'!$A$8:$A$22,0))))</f>
        <v/>
      </c>
      <c r="D812" s="64" t="s">
        <v>49</v>
      </c>
      <c r="E812" s="64" t="str">
        <f>IF(INDEX('Disrupt-DIH'!$B$8:$B$22,MATCH($B812,'Disrupt-DIH'!$A$8:$A$22,0))="","",IF(INDEX('Disrupt-DIH'!D$8:D$22,MATCH($B812,'Disrupt-DIH'!$A$8:$A$22,0))="N/A","No","Yes"))</f>
        <v/>
      </c>
      <c r="F812" s="64" t="str">
        <f>IF(INDEX('Disrupt-DIH'!$B$8:$B$22,MATCH($B812,'Disrupt-DIH'!$A$8:$A$22,0))="","",IF(INDEX('Disrupt-DIH'!E$8:E$22,MATCH($B812,'Disrupt-DIH'!$A$8:$A$22,0))="N/A","No","Yes"))</f>
        <v/>
      </c>
      <c r="G812" s="64" t="str">
        <f>IF(INDEX('Disrupt-DIH'!$B$8:$B$22,MATCH($B812,'Disrupt-DIH'!$A$8:$A$22,0))="","",IF(INDEX('Disrupt-DIH'!F$8:F$22,MATCH($B812,'Disrupt-DIH'!$A$8:$A$22,0))="N/A","No","Yes"))</f>
        <v/>
      </c>
      <c r="H812" s="64" t="str">
        <f t="shared" si="36"/>
        <v/>
      </c>
      <c r="I812" s="50">
        <v>5</v>
      </c>
      <c r="J812" s="52" t="str">
        <f>IF(INDEX('Detail-SR'!$B$8:$B$27,MATCH(I812,'Detail-SR'!$A$8:$A$27,0))="","",IF(INDEX('Detail-SR'!$E$8:$E$27,MATCH(I812,'Detail-SR'!$A$8:$A$27,0))=H812,INDEX('Detail-SR'!$B$8:$B$27,MATCH(I812,'Detail-SR'!$A$8:$A$27,0)),""))</f>
        <v/>
      </c>
      <c r="K812" s="33"/>
      <c r="L812" s="50">
        <f t="shared" si="37"/>
        <v>0</v>
      </c>
      <c r="M812" s="50" t="str">
        <f t="shared" si="38"/>
        <v>D14b</v>
      </c>
    </row>
    <row r="813" spans="1:13" x14ac:dyDescent="0.25">
      <c r="A813" s="50">
        <v>806</v>
      </c>
      <c r="B813" s="50" t="s">
        <v>237</v>
      </c>
      <c r="C813" s="52" t="str">
        <f>IF(H813="","",IF(INDEX('Disrupt-DIH'!$B$8:$B$22,MATCH(B813,'Disrupt-DIH'!$A$8:$A$22,0))="","",INDEX('Disrupt-DIH'!$B$8:$B$22,MATCH(B813,'Disrupt-DIH'!$A$8:$A$22,0))))</f>
        <v/>
      </c>
      <c r="D813" s="64" t="s">
        <v>49</v>
      </c>
      <c r="E813" s="64" t="str">
        <f>IF(INDEX('Disrupt-DIH'!$B$8:$B$22,MATCH($B813,'Disrupt-DIH'!$A$8:$A$22,0))="","",IF(INDEX('Disrupt-DIH'!D$8:D$22,MATCH($B813,'Disrupt-DIH'!$A$8:$A$22,0))="N/A","No","Yes"))</f>
        <v/>
      </c>
      <c r="F813" s="64" t="str">
        <f>IF(INDEX('Disrupt-DIH'!$B$8:$B$22,MATCH($B813,'Disrupt-DIH'!$A$8:$A$22,0))="","",IF(INDEX('Disrupt-DIH'!E$8:E$22,MATCH($B813,'Disrupt-DIH'!$A$8:$A$22,0))="N/A","No","Yes"))</f>
        <v/>
      </c>
      <c r="G813" s="64" t="str">
        <f>IF(INDEX('Disrupt-DIH'!$B$8:$B$22,MATCH($B813,'Disrupt-DIH'!$A$8:$A$22,0))="","",IF(INDEX('Disrupt-DIH'!F$8:F$22,MATCH($B813,'Disrupt-DIH'!$A$8:$A$22,0))="N/A","No","Yes"))</f>
        <v/>
      </c>
      <c r="H813" s="64" t="str">
        <f t="shared" si="36"/>
        <v/>
      </c>
      <c r="I813" s="50">
        <v>6</v>
      </c>
      <c r="J813" s="52" t="str">
        <f>IF(INDEX('Detail-SR'!$B$8:$B$27,MATCH(I813,'Detail-SR'!$A$8:$A$27,0))="","",IF(INDEX('Detail-SR'!$E$8:$E$27,MATCH(I813,'Detail-SR'!$A$8:$A$27,0))=H813,INDEX('Detail-SR'!$B$8:$B$27,MATCH(I813,'Detail-SR'!$A$8:$A$27,0)),""))</f>
        <v/>
      </c>
      <c r="K813" s="33"/>
      <c r="L813" s="50">
        <f t="shared" si="37"/>
        <v>0</v>
      </c>
      <c r="M813" s="50" t="str">
        <f t="shared" si="38"/>
        <v>D14b</v>
      </c>
    </row>
    <row r="814" spans="1:13" x14ac:dyDescent="0.25">
      <c r="A814" s="50">
        <v>807</v>
      </c>
      <c r="B814" s="50" t="s">
        <v>237</v>
      </c>
      <c r="C814" s="52" t="str">
        <f>IF(H814="","",IF(INDEX('Disrupt-DIH'!$B$8:$B$22,MATCH(B814,'Disrupt-DIH'!$A$8:$A$22,0))="","",INDEX('Disrupt-DIH'!$B$8:$B$22,MATCH(B814,'Disrupt-DIH'!$A$8:$A$22,0))))</f>
        <v/>
      </c>
      <c r="D814" s="64" t="s">
        <v>49</v>
      </c>
      <c r="E814" s="64" t="str">
        <f>IF(INDEX('Disrupt-DIH'!$B$8:$B$22,MATCH($B814,'Disrupt-DIH'!$A$8:$A$22,0))="","",IF(INDEX('Disrupt-DIH'!D$8:D$22,MATCH($B814,'Disrupt-DIH'!$A$8:$A$22,0))="N/A","No","Yes"))</f>
        <v/>
      </c>
      <c r="F814" s="64" t="str">
        <f>IF(INDEX('Disrupt-DIH'!$B$8:$B$22,MATCH($B814,'Disrupt-DIH'!$A$8:$A$22,0))="","",IF(INDEX('Disrupt-DIH'!E$8:E$22,MATCH($B814,'Disrupt-DIH'!$A$8:$A$22,0))="N/A","No","Yes"))</f>
        <v/>
      </c>
      <c r="G814" s="64" t="str">
        <f>IF(INDEX('Disrupt-DIH'!$B$8:$B$22,MATCH($B814,'Disrupt-DIH'!$A$8:$A$22,0))="","",IF(INDEX('Disrupt-DIH'!F$8:F$22,MATCH($B814,'Disrupt-DIH'!$A$8:$A$22,0))="N/A","No","Yes"))</f>
        <v/>
      </c>
      <c r="H814" s="64" t="str">
        <f t="shared" si="36"/>
        <v/>
      </c>
      <c r="I814" s="50">
        <v>7</v>
      </c>
      <c r="J814" s="52" t="str">
        <f>IF(INDEX('Detail-SR'!$B$8:$B$27,MATCH(I814,'Detail-SR'!$A$8:$A$27,0))="","",IF(INDEX('Detail-SR'!$E$8:$E$27,MATCH(I814,'Detail-SR'!$A$8:$A$27,0))=H814,INDEX('Detail-SR'!$B$8:$B$27,MATCH(I814,'Detail-SR'!$A$8:$A$27,0)),""))</f>
        <v/>
      </c>
      <c r="K814" s="33"/>
      <c r="L814" s="50">
        <f t="shared" si="37"/>
        <v>0</v>
      </c>
      <c r="M814" s="50" t="str">
        <f t="shared" si="38"/>
        <v>D14b</v>
      </c>
    </row>
    <row r="815" spans="1:13" x14ac:dyDescent="0.25">
      <c r="A815" s="50">
        <v>808</v>
      </c>
      <c r="B815" s="50" t="s">
        <v>237</v>
      </c>
      <c r="C815" s="52" t="str">
        <f>IF(H815="","",IF(INDEX('Disrupt-DIH'!$B$8:$B$22,MATCH(B815,'Disrupt-DIH'!$A$8:$A$22,0))="","",INDEX('Disrupt-DIH'!$B$8:$B$22,MATCH(B815,'Disrupt-DIH'!$A$8:$A$22,0))))</f>
        <v/>
      </c>
      <c r="D815" s="64" t="s">
        <v>49</v>
      </c>
      <c r="E815" s="64" t="str">
        <f>IF(INDEX('Disrupt-DIH'!$B$8:$B$22,MATCH($B815,'Disrupt-DIH'!$A$8:$A$22,0))="","",IF(INDEX('Disrupt-DIH'!D$8:D$22,MATCH($B815,'Disrupt-DIH'!$A$8:$A$22,0))="N/A","No","Yes"))</f>
        <v/>
      </c>
      <c r="F815" s="64" t="str">
        <f>IF(INDEX('Disrupt-DIH'!$B$8:$B$22,MATCH($B815,'Disrupt-DIH'!$A$8:$A$22,0))="","",IF(INDEX('Disrupt-DIH'!E$8:E$22,MATCH($B815,'Disrupt-DIH'!$A$8:$A$22,0))="N/A","No","Yes"))</f>
        <v/>
      </c>
      <c r="G815" s="64" t="str">
        <f>IF(INDEX('Disrupt-DIH'!$B$8:$B$22,MATCH($B815,'Disrupt-DIH'!$A$8:$A$22,0))="","",IF(INDEX('Disrupt-DIH'!F$8:F$22,MATCH($B815,'Disrupt-DIH'!$A$8:$A$22,0))="N/A","No","Yes"))</f>
        <v/>
      </c>
      <c r="H815" s="64" t="str">
        <f t="shared" si="36"/>
        <v/>
      </c>
      <c r="I815" s="50">
        <v>8</v>
      </c>
      <c r="J815" s="52" t="str">
        <f>IF(INDEX('Detail-SR'!$B$8:$B$27,MATCH(I815,'Detail-SR'!$A$8:$A$27,0))="","",IF(INDEX('Detail-SR'!$E$8:$E$27,MATCH(I815,'Detail-SR'!$A$8:$A$27,0))=H815,INDEX('Detail-SR'!$B$8:$B$27,MATCH(I815,'Detail-SR'!$A$8:$A$27,0)),""))</f>
        <v/>
      </c>
      <c r="K815" s="33"/>
      <c r="L815" s="50">
        <f t="shared" si="37"/>
        <v>0</v>
      </c>
      <c r="M815" s="50" t="str">
        <f t="shared" si="38"/>
        <v>D14b</v>
      </c>
    </row>
    <row r="816" spans="1:13" x14ac:dyDescent="0.25">
      <c r="A816" s="50">
        <v>809</v>
      </c>
      <c r="B816" s="50" t="s">
        <v>237</v>
      </c>
      <c r="C816" s="52" t="str">
        <f>IF(H816="","",IF(INDEX('Disrupt-DIH'!$B$8:$B$22,MATCH(B816,'Disrupt-DIH'!$A$8:$A$22,0))="","",INDEX('Disrupt-DIH'!$B$8:$B$22,MATCH(B816,'Disrupt-DIH'!$A$8:$A$22,0))))</f>
        <v/>
      </c>
      <c r="D816" s="64" t="s">
        <v>49</v>
      </c>
      <c r="E816" s="64" t="str">
        <f>IF(INDEX('Disrupt-DIH'!$B$8:$B$22,MATCH($B816,'Disrupt-DIH'!$A$8:$A$22,0))="","",IF(INDEX('Disrupt-DIH'!D$8:D$22,MATCH($B816,'Disrupt-DIH'!$A$8:$A$22,0))="N/A","No","Yes"))</f>
        <v/>
      </c>
      <c r="F816" s="64" t="str">
        <f>IF(INDEX('Disrupt-DIH'!$B$8:$B$22,MATCH($B816,'Disrupt-DIH'!$A$8:$A$22,0))="","",IF(INDEX('Disrupt-DIH'!E$8:E$22,MATCH($B816,'Disrupt-DIH'!$A$8:$A$22,0))="N/A","No","Yes"))</f>
        <v/>
      </c>
      <c r="G816" s="64" t="str">
        <f>IF(INDEX('Disrupt-DIH'!$B$8:$B$22,MATCH($B816,'Disrupt-DIH'!$A$8:$A$22,0))="","",IF(INDEX('Disrupt-DIH'!F$8:F$22,MATCH($B816,'Disrupt-DIH'!$A$8:$A$22,0))="N/A","No","Yes"))</f>
        <v/>
      </c>
      <c r="H816" s="64" t="str">
        <f t="shared" si="36"/>
        <v/>
      </c>
      <c r="I816" s="50">
        <v>9</v>
      </c>
      <c r="J816" s="52" t="str">
        <f>IF(INDEX('Detail-SR'!$B$8:$B$27,MATCH(I816,'Detail-SR'!$A$8:$A$27,0))="","",IF(INDEX('Detail-SR'!$E$8:$E$27,MATCH(I816,'Detail-SR'!$A$8:$A$27,0))=H816,INDEX('Detail-SR'!$B$8:$B$27,MATCH(I816,'Detail-SR'!$A$8:$A$27,0)),""))</f>
        <v/>
      </c>
      <c r="K816" s="33"/>
      <c r="L816" s="50">
        <f t="shared" si="37"/>
        <v>0</v>
      </c>
      <c r="M816" s="50" t="str">
        <f t="shared" si="38"/>
        <v>D14b</v>
      </c>
    </row>
    <row r="817" spans="1:13" x14ac:dyDescent="0.25">
      <c r="A817" s="50">
        <v>810</v>
      </c>
      <c r="B817" s="50" t="s">
        <v>237</v>
      </c>
      <c r="C817" s="52" t="str">
        <f>IF(H817="","",IF(INDEX('Disrupt-DIH'!$B$8:$B$22,MATCH(B817,'Disrupt-DIH'!$A$8:$A$22,0))="","",INDEX('Disrupt-DIH'!$B$8:$B$22,MATCH(B817,'Disrupt-DIH'!$A$8:$A$22,0))))</f>
        <v/>
      </c>
      <c r="D817" s="64" t="s">
        <v>49</v>
      </c>
      <c r="E817" s="64" t="str">
        <f>IF(INDEX('Disrupt-DIH'!$B$8:$B$22,MATCH($B817,'Disrupt-DIH'!$A$8:$A$22,0))="","",IF(INDEX('Disrupt-DIH'!D$8:D$22,MATCH($B817,'Disrupt-DIH'!$A$8:$A$22,0))="N/A","No","Yes"))</f>
        <v/>
      </c>
      <c r="F817" s="64" t="str">
        <f>IF(INDEX('Disrupt-DIH'!$B$8:$B$22,MATCH($B817,'Disrupt-DIH'!$A$8:$A$22,0))="","",IF(INDEX('Disrupt-DIH'!E$8:E$22,MATCH($B817,'Disrupt-DIH'!$A$8:$A$22,0))="N/A","No","Yes"))</f>
        <v/>
      </c>
      <c r="G817" s="64" t="str">
        <f>IF(INDEX('Disrupt-DIH'!$B$8:$B$22,MATCH($B817,'Disrupt-DIH'!$A$8:$A$22,0))="","",IF(INDEX('Disrupt-DIH'!F$8:F$22,MATCH($B817,'Disrupt-DIH'!$A$8:$A$22,0))="N/A","No","Yes"))</f>
        <v/>
      </c>
      <c r="H817" s="64" t="str">
        <f t="shared" si="36"/>
        <v/>
      </c>
      <c r="I817" s="50">
        <v>10</v>
      </c>
      <c r="J817" s="52" t="str">
        <f>IF(INDEX('Detail-SR'!$B$8:$B$27,MATCH(I817,'Detail-SR'!$A$8:$A$27,0))="","",IF(INDEX('Detail-SR'!$E$8:$E$27,MATCH(I817,'Detail-SR'!$A$8:$A$27,0))=H817,INDEX('Detail-SR'!$B$8:$B$27,MATCH(I817,'Detail-SR'!$A$8:$A$27,0)),""))</f>
        <v/>
      </c>
      <c r="K817" s="33"/>
      <c r="L817" s="50">
        <f t="shared" si="37"/>
        <v>0</v>
      </c>
      <c r="M817" s="50" t="str">
        <f t="shared" si="38"/>
        <v>D14b</v>
      </c>
    </row>
    <row r="818" spans="1:13" x14ac:dyDescent="0.25">
      <c r="A818" s="50">
        <v>811</v>
      </c>
      <c r="B818" s="50" t="s">
        <v>237</v>
      </c>
      <c r="C818" s="52" t="str">
        <f>IF(H818="","",IF(INDEX('Disrupt-DIH'!$B$8:$B$22,MATCH(B818,'Disrupt-DIH'!$A$8:$A$22,0))="","",INDEX('Disrupt-DIH'!$B$8:$B$22,MATCH(B818,'Disrupt-DIH'!$A$8:$A$22,0))))</f>
        <v/>
      </c>
      <c r="D818" s="64" t="s">
        <v>49</v>
      </c>
      <c r="E818" s="64" t="str">
        <f>IF(INDEX('Disrupt-DIH'!$B$8:$B$22,MATCH($B818,'Disrupt-DIH'!$A$8:$A$22,0))="","",IF(INDEX('Disrupt-DIH'!D$8:D$22,MATCH($B818,'Disrupt-DIH'!$A$8:$A$22,0))="N/A","No","Yes"))</f>
        <v/>
      </c>
      <c r="F818" s="64" t="str">
        <f>IF(INDEX('Disrupt-DIH'!$B$8:$B$22,MATCH($B818,'Disrupt-DIH'!$A$8:$A$22,0))="","",IF(INDEX('Disrupt-DIH'!E$8:E$22,MATCH($B818,'Disrupt-DIH'!$A$8:$A$22,0))="N/A","No","Yes"))</f>
        <v/>
      </c>
      <c r="G818" s="64" t="str">
        <f>IF(INDEX('Disrupt-DIH'!$B$8:$B$22,MATCH($B818,'Disrupt-DIH'!$A$8:$A$22,0))="","",IF(INDEX('Disrupt-DIH'!F$8:F$22,MATCH($B818,'Disrupt-DIH'!$A$8:$A$22,0))="N/A","No","Yes"))</f>
        <v/>
      </c>
      <c r="H818" s="64" t="str">
        <f t="shared" si="36"/>
        <v/>
      </c>
      <c r="I818" s="50">
        <v>11</v>
      </c>
      <c r="J818" s="52" t="str">
        <f>IF(INDEX('Detail-SR'!$B$8:$B$27,MATCH(I818,'Detail-SR'!$A$8:$A$27,0))="","",IF(INDEX('Detail-SR'!$E$8:$E$27,MATCH(I818,'Detail-SR'!$A$8:$A$27,0))=H818,INDEX('Detail-SR'!$B$8:$B$27,MATCH(I818,'Detail-SR'!$A$8:$A$27,0)),""))</f>
        <v/>
      </c>
      <c r="K818" s="33"/>
      <c r="L818" s="50">
        <f t="shared" si="37"/>
        <v>0</v>
      </c>
      <c r="M818" s="50" t="str">
        <f t="shared" si="38"/>
        <v>D14b</v>
      </c>
    </row>
    <row r="819" spans="1:13" x14ac:dyDescent="0.25">
      <c r="A819" s="50">
        <v>812</v>
      </c>
      <c r="B819" s="50" t="s">
        <v>237</v>
      </c>
      <c r="C819" s="52" t="str">
        <f>IF(H819="","",IF(INDEX('Disrupt-DIH'!$B$8:$B$22,MATCH(B819,'Disrupt-DIH'!$A$8:$A$22,0))="","",INDEX('Disrupt-DIH'!$B$8:$B$22,MATCH(B819,'Disrupt-DIH'!$A$8:$A$22,0))))</f>
        <v/>
      </c>
      <c r="D819" s="64" t="s">
        <v>49</v>
      </c>
      <c r="E819" s="64" t="str">
        <f>IF(INDEX('Disrupt-DIH'!$B$8:$B$22,MATCH($B819,'Disrupt-DIH'!$A$8:$A$22,0))="","",IF(INDEX('Disrupt-DIH'!D$8:D$22,MATCH($B819,'Disrupt-DIH'!$A$8:$A$22,0))="N/A","No","Yes"))</f>
        <v/>
      </c>
      <c r="F819" s="64" t="str">
        <f>IF(INDEX('Disrupt-DIH'!$B$8:$B$22,MATCH($B819,'Disrupt-DIH'!$A$8:$A$22,0))="","",IF(INDEX('Disrupt-DIH'!E$8:E$22,MATCH($B819,'Disrupt-DIH'!$A$8:$A$22,0))="N/A","No","Yes"))</f>
        <v/>
      </c>
      <c r="G819" s="64" t="str">
        <f>IF(INDEX('Disrupt-DIH'!$B$8:$B$22,MATCH($B819,'Disrupt-DIH'!$A$8:$A$22,0))="","",IF(INDEX('Disrupt-DIH'!F$8:F$22,MATCH($B819,'Disrupt-DIH'!$A$8:$A$22,0))="N/A","No","Yes"))</f>
        <v/>
      </c>
      <c r="H819" s="64" t="str">
        <f t="shared" si="36"/>
        <v/>
      </c>
      <c r="I819" s="50">
        <v>12</v>
      </c>
      <c r="J819" s="52" t="str">
        <f>IF(INDEX('Detail-SR'!$B$8:$B$27,MATCH(I819,'Detail-SR'!$A$8:$A$27,0))="","",IF(INDEX('Detail-SR'!$E$8:$E$27,MATCH(I819,'Detail-SR'!$A$8:$A$27,0))=H819,INDEX('Detail-SR'!$B$8:$B$27,MATCH(I819,'Detail-SR'!$A$8:$A$27,0)),""))</f>
        <v/>
      </c>
      <c r="K819" s="33"/>
      <c r="L819" s="50">
        <f t="shared" si="37"/>
        <v>0</v>
      </c>
      <c r="M819" s="50" t="str">
        <f t="shared" si="38"/>
        <v>D14b</v>
      </c>
    </row>
    <row r="820" spans="1:13" x14ac:dyDescent="0.25">
      <c r="A820" s="50">
        <v>813</v>
      </c>
      <c r="B820" s="50" t="s">
        <v>237</v>
      </c>
      <c r="C820" s="52" t="str">
        <f>IF(H820="","",IF(INDEX('Disrupt-DIH'!$B$8:$B$22,MATCH(B820,'Disrupt-DIH'!$A$8:$A$22,0))="","",INDEX('Disrupt-DIH'!$B$8:$B$22,MATCH(B820,'Disrupt-DIH'!$A$8:$A$22,0))))</f>
        <v/>
      </c>
      <c r="D820" s="64" t="s">
        <v>49</v>
      </c>
      <c r="E820" s="64" t="str">
        <f>IF(INDEX('Disrupt-DIH'!$B$8:$B$22,MATCH($B820,'Disrupt-DIH'!$A$8:$A$22,0))="","",IF(INDEX('Disrupt-DIH'!D$8:D$22,MATCH($B820,'Disrupt-DIH'!$A$8:$A$22,0))="N/A","No","Yes"))</f>
        <v/>
      </c>
      <c r="F820" s="64" t="str">
        <f>IF(INDEX('Disrupt-DIH'!$B$8:$B$22,MATCH($B820,'Disrupt-DIH'!$A$8:$A$22,0))="","",IF(INDEX('Disrupt-DIH'!E$8:E$22,MATCH($B820,'Disrupt-DIH'!$A$8:$A$22,0))="N/A","No","Yes"))</f>
        <v/>
      </c>
      <c r="G820" s="64" t="str">
        <f>IF(INDEX('Disrupt-DIH'!$B$8:$B$22,MATCH($B820,'Disrupt-DIH'!$A$8:$A$22,0))="","",IF(INDEX('Disrupt-DIH'!F$8:F$22,MATCH($B820,'Disrupt-DIH'!$A$8:$A$22,0))="N/A","No","Yes"))</f>
        <v/>
      </c>
      <c r="H820" s="64" t="str">
        <f t="shared" si="36"/>
        <v/>
      </c>
      <c r="I820" s="50">
        <v>13</v>
      </c>
      <c r="J820" s="52" t="str">
        <f>IF(INDEX('Detail-SR'!$B$8:$B$27,MATCH(I820,'Detail-SR'!$A$8:$A$27,0))="","",IF(INDEX('Detail-SR'!$E$8:$E$27,MATCH(I820,'Detail-SR'!$A$8:$A$27,0))=H820,INDEX('Detail-SR'!$B$8:$B$27,MATCH(I820,'Detail-SR'!$A$8:$A$27,0)),""))</f>
        <v/>
      </c>
      <c r="K820" s="33"/>
      <c r="L820" s="50">
        <f t="shared" si="37"/>
        <v>0</v>
      </c>
      <c r="M820" s="50" t="str">
        <f t="shared" si="38"/>
        <v>D14b</v>
      </c>
    </row>
    <row r="821" spans="1:13" x14ac:dyDescent="0.25">
      <c r="A821" s="50">
        <v>814</v>
      </c>
      <c r="B821" s="50" t="s">
        <v>237</v>
      </c>
      <c r="C821" s="52" t="str">
        <f>IF(H821="","",IF(INDEX('Disrupt-DIH'!$B$8:$B$22,MATCH(B821,'Disrupt-DIH'!$A$8:$A$22,0))="","",INDEX('Disrupt-DIH'!$B$8:$B$22,MATCH(B821,'Disrupt-DIH'!$A$8:$A$22,0))))</f>
        <v/>
      </c>
      <c r="D821" s="64" t="s">
        <v>49</v>
      </c>
      <c r="E821" s="64" t="str">
        <f>IF(INDEX('Disrupt-DIH'!$B$8:$B$22,MATCH($B821,'Disrupt-DIH'!$A$8:$A$22,0))="","",IF(INDEX('Disrupt-DIH'!D$8:D$22,MATCH($B821,'Disrupt-DIH'!$A$8:$A$22,0))="N/A","No","Yes"))</f>
        <v/>
      </c>
      <c r="F821" s="64" t="str">
        <f>IF(INDEX('Disrupt-DIH'!$B$8:$B$22,MATCH($B821,'Disrupt-DIH'!$A$8:$A$22,0))="","",IF(INDEX('Disrupt-DIH'!E$8:E$22,MATCH($B821,'Disrupt-DIH'!$A$8:$A$22,0))="N/A","No","Yes"))</f>
        <v/>
      </c>
      <c r="G821" s="64" t="str">
        <f>IF(INDEX('Disrupt-DIH'!$B$8:$B$22,MATCH($B821,'Disrupt-DIH'!$A$8:$A$22,0))="","",IF(INDEX('Disrupt-DIH'!F$8:F$22,MATCH($B821,'Disrupt-DIH'!$A$8:$A$22,0))="N/A","No","Yes"))</f>
        <v/>
      </c>
      <c r="H821" s="64" t="str">
        <f t="shared" si="36"/>
        <v/>
      </c>
      <c r="I821" s="50">
        <v>14</v>
      </c>
      <c r="J821" s="52" t="str">
        <f>IF(INDEX('Detail-SR'!$B$8:$B$27,MATCH(I821,'Detail-SR'!$A$8:$A$27,0))="","",IF(INDEX('Detail-SR'!$E$8:$E$27,MATCH(I821,'Detail-SR'!$A$8:$A$27,0))=H821,INDEX('Detail-SR'!$B$8:$B$27,MATCH(I821,'Detail-SR'!$A$8:$A$27,0)),""))</f>
        <v/>
      </c>
      <c r="K821" s="33"/>
      <c r="L821" s="50">
        <f t="shared" si="37"/>
        <v>0</v>
      </c>
      <c r="M821" s="50" t="str">
        <f t="shared" si="38"/>
        <v>D14b</v>
      </c>
    </row>
    <row r="822" spans="1:13" x14ac:dyDescent="0.25">
      <c r="A822" s="50">
        <v>815</v>
      </c>
      <c r="B822" s="50" t="s">
        <v>237</v>
      </c>
      <c r="C822" s="52" t="str">
        <f>IF(H822="","",IF(INDEX('Disrupt-DIH'!$B$8:$B$22,MATCH(B822,'Disrupt-DIH'!$A$8:$A$22,0))="","",INDEX('Disrupt-DIH'!$B$8:$B$22,MATCH(B822,'Disrupt-DIH'!$A$8:$A$22,0))))</f>
        <v/>
      </c>
      <c r="D822" s="64" t="s">
        <v>49</v>
      </c>
      <c r="E822" s="64" t="str">
        <f>IF(INDEX('Disrupt-DIH'!$B$8:$B$22,MATCH($B822,'Disrupt-DIH'!$A$8:$A$22,0))="","",IF(INDEX('Disrupt-DIH'!D$8:D$22,MATCH($B822,'Disrupt-DIH'!$A$8:$A$22,0))="N/A","No","Yes"))</f>
        <v/>
      </c>
      <c r="F822" s="64" t="str">
        <f>IF(INDEX('Disrupt-DIH'!$B$8:$B$22,MATCH($B822,'Disrupt-DIH'!$A$8:$A$22,0))="","",IF(INDEX('Disrupt-DIH'!E$8:E$22,MATCH($B822,'Disrupt-DIH'!$A$8:$A$22,0))="N/A","No","Yes"))</f>
        <v/>
      </c>
      <c r="G822" s="64" t="str">
        <f>IF(INDEX('Disrupt-DIH'!$B$8:$B$22,MATCH($B822,'Disrupt-DIH'!$A$8:$A$22,0))="","",IF(INDEX('Disrupt-DIH'!F$8:F$22,MATCH($B822,'Disrupt-DIH'!$A$8:$A$22,0))="N/A","No","Yes"))</f>
        <v/>
      </c>
      <c r="H822" s="64" t="str">
        <f t="shared" si="36"/>
        <v/>
      </c>
      <c r="I822" s="50">
        <v>15</v>
      </c>
      <c r="J822" s="52" t="str">
        <f>IF(INDEX('Detail-SR'!$B$8:$B$27,MATCH(I822,'Detail-SR'!$A$8:$A$27,0))="","",IF(INDEX('Detail-SR'!$E$8:$E$27,MATCH(I822,'Detail-SR'!$A$8:$A$27,0))=H822,INDEX('Detail-SR'!$B$8:$B$27,MATCH(I822,'Detail-SR'!$A$8:$A$27,0)),""))</f>
        <v/>
      </c>
      <c r="K822" s="33"/>
      <c r="L822" s="50">
        <f t="shared" si="37"/>
        <v>0</v>
      </c>
      <c r="M822" s="50" t="str">
        <f t="shared" si="38"/>
        <v>D14b</v>
      </c>
    </row>
    <row r="823" spans="1:13" x14ac:dyDescent="0.25">
      <c r="A823" s="50">
        <v>816</v>
      </c>
      <c r="B823" s="50" t="s">
        <v>237</v>
      </c>
      <c r="C823" s="52" t="str">
        <f>IF(H823="","",IF(INDEX('Disrupt-DIH'!$B$8:$B$22,MATCH(B823,'Disrupt-DIH'!$A$8:$A$22,0))="","",INDEX('Disrupt-DIH'!$B$8:$B$22,MATCH(B823,'Disrupt-DIH'!$A$8:$A$22,0))))</f>
        <v/>
      </c>
      <c r="D823" s="64" t="s">
        <v>49</v>
      </c>
      <c r="E823" s="64" t="str">
        <f>IF(INDEX('Disrupt-DIH'!$B$8:$B$22,MATCH($B823,'Disrupt-DIH'!$A$8:$A$22,0))="","",IF(INDEX('Disrupt-DIH'!D$8:D$22,MATCH($B823,'Disrupt-DIH'!$A$8:$A$22,0))="N/A","No","Yes"))</f>
        <v/>
      </c>
      <c r="F823" s="64" t="str">
        <f>IF(INDEX('Disrupt-DIH'!$B$8:$B$22,MATCH($B823,'Disrupt-DIH'!$A$8:$A$22,0))="","",IF(INDEX('Disrupt-DIH'!E$8:E$22,MATCH($B823,'Disrupt-DIH'!$A$8:$A$22,0))="N/A","No","Yes"))</f>
        <v/>
      </c>
      <c r="G823" s="64" t="str">
        <f>IF(INDEX('Disrupt-DIH'!$B$8:$B$22,MATCH($B823,'Disrupt-DIH'!$A$8:$A$22,0))="","",IF(INDEX('Disrupt-DIH'!F$8:F$22,MATCH($B823,'Disrupt-DIH'!$A$8:$A$22,0))="N/A","No","Yes"))</f>
        <v/>
      </c>
      <c r="H823" s="64" t="str">
        <f t="shared" si="36"/>
        <v/>
      </c>
      <c r="I823" s="50">
        <v>16</v>
      </c>
      <c r="J823" s="52" t="str">
        <f>IF(INDEX('Detail-SR'!$B$8:$B$27,MATCH(I823,'Detail-SR'!$A$8:$A$27,0))="","",IF(INDEX('Detail-SR'!$E$8:$E$27,MATCH(I823,'Detail-SR'!$A$8:$A$27,0))=H823,INDEX('Detail-SR'!$B$8:$B$27,MATCH(I823,'Detail-SR'!$A$8:$A$27,0)),""))</f>
        <v/>
      </c>
      <c r="K823" s="33"/>
      <c r="L823" s="50">
        <f t="shared" si="37"/>
        <v>0</v>
      </c>
      <c r="M823" s="50" t="str">
        <f t="shared" si="38"/>
        <v>D14b</v>
      </c>
    </row>
    <row r="824" spans="1:13" x14ac:dyDescent="0.25">
      <c r="A824" s="50">
        <v>817</v>
      </c>
      <c r="B824" s="50" t="s">
        <v>237</v>
      </c>
      <c r="C824" s="52" t="str">
        <f>IF(H824="","",IF(INDEX('Disrupt-DIH'!$B$8:$B$22,MATCH(B824,'Disrupt-DIH'!$A$8:$A$22,0))="","",INDEX('Disrupt-DIH'!$B$8:$B$22,MATCH(B824,'Disrupt-DIH'!$A$8:$A$22,0))))</f>
        <v/>
      </c>
      <c r="D824" s="64" t="s">
        <v>49</v>
      </c>
      <c r="E824" s="64" t="str">
        <f>IF(INDEX('Disrupt-DIH'!$B$8:$B$22,MATCH($B824,'Disrupt-DIH'!$A$8:$A$22,0))="","",IF(INDEX('Disrupt-DIH'!D$8:D$22,MATCH($B824,'Disrupt-DIH'!$A$8:$A$22,0))="N/A","No","Yes"))</f>
        <v/>
      </c>
      <c r="F824" s="64" t="str">
        <f>IF(INDEX('Disrupt-DIH'!$B$8:$B$22,MATCH($B824,'Disrupt-DIH'!$A$8:$A$22,0))="","",IF(INDEX('Disrupt-DIH'!E$8:E$22,MATCH($B824,'Disrupt-DIH'!$A$8:$A$22,0))="N/A","No","Yes"))</f>
        <v/>
      </c>
      <c r="G824" s="64" t="str">
        <f>IF(INDEX('Disrupt-DIH'!$B$8:$B$22,MATCH($B824,'Disrupt-DIH'!$A$8:$A$22,0))="","",IF(INDEX('Disrupt-DIH'!F$8:F$22,MATCH($B824,'Disrupt-DIH'!$A$8:$A$22,0))="N/A","No","Yes"))</f>
        <v/>
      </c>
      <c r="H824" s="64" t="str">
        <f t="shared" si="36"/>
        <v/>
      </c>
      <c r="I824" s="50">
        <v>17</v>
      </c>
      <c r="J824" s="52" t="str">
        <f>IF(INDEX('Detail-SR'!$B$8:$B$27,MATCH(I824,'Detail-SR'!$A$8:$A$27,0))="","",IF(INDEX('Detail-SR'!$E$8:$E$27,MATCH(I824,'Detail-SR'!$A$8:$A$27,0))=H824,INDEX('Detail-SR'!$B$8:$B$27,MATCH(I824,'Detail-SR'!$A$8:$A$27,0)),""))</f>
        <v/>
      </c>
      <c r="K824" s="33"/>
      <c r="L824" s="50">
        <f t="shared" si="37"/>
        <v>0</v>
      </c>
      <c r="M824" s="50" t="str">
        <f t="shared" si="38"/>
        <v>D14b</v>
      </c>
    </row>
    <row r="825" spans="1:13" x14ac:dyDescent="0.25">
      <c r="A825" s="50">
        <v>818</v>
      </c>
      <c r="B825" s="50" t="s">
        <v>237</v>
      </c>
      <c r="C825" s="52" t="str">
        <f>IF(H825="","",IF(INDEX('Disrupt-DIH'!$B$8:$B$22,MATCH(B825,'Disrupt-DIH'!$A$8:$A$22,0))="","",INDEX('Disrupt-DIH'!$B$8:$B$22,MATCH(B825,'Disrupt-DIH'!$A$8:$A$22,0))))</f>
        <v/>
      </c>
      <c r="D825" s="64" t="s">
        <v>49</v>
      </c>
      <c r="E825" s="64" t="str">
        <f>IF(INDEX('Disrupt-DIH'!$B$8:$B$22,MATCH($B825,'Disrupt-DIH'!$A$8:$A$22,0))="","",IF(INDEX('Disrupt-DIH'!D$8:D$22,MATCH($B825,'Disrupt-DIH'!$A$8:$A$22,0))="N/A","No","Yes"))</f>
        <v/>
      </c>
      <c r="F825" s="64" t="str">
        <f>IF(INDEX('Disrupt-DIH'!$B$8:$B$22,MATCH($B825,'Disrupt-DIH'!$A$8:$A$22,0))="","",IF(INDEX('Disrupt-DIH'!E$8:E$22,MATCH($B825,'Disrupt-DIH'!$A$8:$A$22,0))="N/A","No","Yes"))</f>
        <v/>
      </c>
      <c r="G825" s="64" t="str">
        <f>IF(INDEX('Disrupt-DIH'!$B$8:$B$22,MATCH($B825,'Disrupt-DIH'!$A$8:$A$22,0))="","",IF(INDEX('Disrupt-DIH'!F$8:F$22,MATCH($B825,'Disrupt-DIH'!$A$8:$A$22,0))="N/A","No","Yes"))</f>
        <v/>
      </c>
      <c r="H825" s="64" t="str">
        <f t="shared" si="36"/>
        <v/>
      </c>
      <c r="I825" s="50">
        <v>18</v>
      </c>
      <c r="J825" s="52" t="str">
        <f>IF(INDEX('Detail-SR'!$B$8:$B$27,MATCH(I825,'Detail-SR'!$A$8:$A$27,0))="","",IF(INDEX('Detail-SR'!$E$8:$E$27,MATCH(I825,'Detail-SR'!$A$8:$A$27,0))=H825,INDEX('Detail-SR'!$B$8:$B$27,MATCH(I825,'Detail-SR'!$A$8:$A$27,0)),""))</f>
        <v/>
      </c>
      <c r="K825" s="33"/>
      <c r="L825" s="50">
        <f t="shared" si="37"/>
        <v>0</v>
      </c>
      <c r="M825" s="50" t="str">
        <f t="shared" si="38"/>
        <v>D14b</v>
      </c>
    </row>
    <row r="826" spans="1:13" x14ac:dyDescent="0.25">
      <c r="A826" s="50">
        <v>819</v>
      </c>
      <c r="B826" s="50" t="s">
        <v>237</v>
      </c>
      <c r="C826" s="52" t="str">
        <f>IF(H826="","",IF(INDEX('Disrupt-DIH'!$B$8:$B$22,MATCH(B826,'Disrupt-DIH'!$A$8:$A$22,0))="","",INDEX('Disrupt-DIH'!$B$8:$B$22,MATCH(B826,'Disrupt-DIH'!$A$8:$A$22,0))))</f>
        <v/>
      </c>
      <c r="D826" s="64" t="s">
        <v>49</v>
      </c>
      <c r="E826" s="64" t="str">
        <f>IF(INDEX('Disrupt-DIH'!$B$8:$B$22,MATCH($B826,'Disrupt-DIH'!$A$8:$A$22,0))="","",IF(INDEX('Disrupt-DIH'!D$8:D$22,MATCH($B826,'Disrupt-DIH'!$A$8:$A$22,0))="N/A","No","Yes"))</f>
        <v/>
      </c>
      <c r="F826" s="64" t="str">
        <f>IF(INDEX('Disrupt-DIH'!$B$8:$B$22,MATCH($B826,'Disrupt-DIH'!$A$8:$A$22,0))="","",IF(INDEX('Disrupt-DIH'!E$8:E$22,MATCH($B826,'Disrupt-DIH'!$A$8:$A$22,0))="N/A","No","Yes"))</f>
        <v/>
      </c>
      <c r="G826" s="64" t="str">
        <f>IF(INDEX('Disrupt-DIH'!$B$8:$B$22,MATCH($B826,'Disrupt-DIH'!$A$8:$A$22,0))="","",IF(INDEX('Disrupt-DIH'!F$8:F$22,MATCH($B826,'Disrupt-DIH'!$A$8:$A$22,0))="N/A","No","Yes"))</f>
        <v/>
      </c>
      <c r="H826" s="64" t="str">
        <f t="shared" si="36"/>
        <v/>
      </c>
      <c r="I826" s="50">
        <v>19</v>
      </c>
      <c r="J826" s="52" t="str">
        <f>IF(INDEX('Detail-SR'!$B$8:$B$27,MATCH(I826,'Detail-SR'!$A$8:$A$27,0))="","",IF(INDEX('Detail-SR'!$E$8:$E$27,MATCH(I826,'Detail-SR'!$A$8:$A$27,0))=H826,INDEX('Detail-SR'!$B$8:$B$27,MATCH(I826,'Detail-SR'!$A$8:$A$27,0)),""))</f>
        <v/>
      </c>
      <c r="K826" s="33"/>
      <c r="L826" s="50">
        <f t="shared" si="37"/>
        <v>0</v>
      </c>
      <c r="M826" s="50" t="str">
        <f t="shared" si="38"/>
        <v>D14b</v>
      </c>
    </row>
    <row r="827" spans="1:13" x14ac:dyDescent="0.25">
      <c r="A827" s="50">
        <v>820</v>
      </c>
      <c r="B827" s="50" t="s">
        <v>237</v>
      </c>
      <c r="C827" s="52" t="str">
        <f>IF(H827="","",IF(INDEX('Disrupt-DIH'!$B$8:$B$22,MATCH(B827,'Disrupt-DIH'!$A$8:$A$22,0))="","",INDEX('Disrupt-DIH'!$B$8:$B$22,MATCH(B827,'Disrupt-DIH'!$A$8:$A$22,0))))</f>
        <v/>
      </c>
      <c r="D827" s="64" t="s">
        <v>49</v>
      </c>
      <c r="E827" s="64" t="str">
        <f>IF(INDEX('Disrupt-DIH'!$B$8:$B$22,MATCH($B827,'Disrupt-DIH'!$A$8:$A$22,0))="","",IF(INDEX('Disrupt-DIH'!D$8:D$22,MATCH($B827,'Disrupt-DIH'!$A$8:$A$22,0))="N/A","No","Yes"))</f>
        <v/>
      </c>
      <c r="F827" s="64" t="str">
        <f>IF(INDEX('Disrupt-DIH'!$B$8:$B$22,MATCH($B827,'Disrupt-DIH'!$A$8:$A$22,0))="","",IF(INDEX('Disrupt-DIH'!E$8:E$22,MATCH($B827,'Disrupt-DIH'!$A$8:$A$22,0))="N/A","No","Yes"))</f>
        <v/>
      </c>
      <c r="G827" s="64" t="str">
        <f>IF(INDEX('Disrupt-DIH'!$B$8:$B$22,MATCH($B827,'Disrupt-DIH'!$A$8:$A$22,0))="","",IF(INDEX('Disrupt-DIH'!F$8:F$22,MATCH($B827,'Disrupt-DIH'!$A$8:$A$22,0))="N/A","No","Yes"))</f>
        <v/>
      </c>
      <c r="H827" s="64" t="str">
        <f t="shared" si="36"/>
        <v/>
      </c>
      <c r="I827" s="50">
        <v>20</v>
      </c>
      <c r="J827" s="52" t="str">
        <f>IF(INDEX('Detail-SR'!$B$8:$B$27,MATCH(I827,'Detail-SR'!$A$8:$A$27,0))="","",IF(INDEX('Detail-SR'!$E$8:$E$27,MATCH(I827,'Detail-SR'!$A$8:$A$27,0))=H827,INDEX('Detail-SR'!$B$8:$B$27,MATCH(I827,'Detail-SR'!$A$8:$A$27,0)),""))</f>
        <v/>
      </c>
      <c r="K827" s="33"/>
      <c r="L827" s="50">
        <f t="shared" si="37"/>
        <v>0</v>
      </c>
      <c r="M827" s="50" t="str">
        <f t="shared" si="38"/>
        <v>D14b</v>
      </c>
    </row>
    <row r="828" spans="1:13" x14ac:dyDescent="0.25">
      <c r="A828" s="50">
        <v>821</v>
      </c>
      <c r="B828" s="50" t="s">
        <v>237</v>
      </c>
      <c r="C828" s="52" t="str">
        <f>IF(H828="","",IF(INDEX('Disrupt-DIH'!$B$8:$B$22,MATCH(B828,'Disrupt-DIH'!$A$8:$A$22,0))="","",INDEX('Disrupt-DIH'!$B$8:$B$22,MATCH(B828,'Disrupt-DIH'!$A$8:$A$22,0))))</f>
        <v/>
      </c>
      <c r="D828" s="64" t="s">
        <v>38</v>
      </c>
      <c r="E828" s="64" t="str">
        <f>IF(INDEX('Disrupt-DIH'!$B$8:$B$22,MATCH($B828,'Disrupt-DIH'!$A$8:$A$22,0))="","",IF(INDEX('Disrupt-DIH'!D$8:D$22,MATCH($B828,'Disrupt-DIH'!$A$8:$A$22,0))="N/A","No","Yes"))</f>
        <v/>
      </c>
      <c r="F828" s="64" t="str">
        <f>IF(INDEX('Disrupt-DIH'!$B$8:$B$22,MATCH($B828,'Disrupt-DIH'!$A$8:$A$22,0))="","",IF(INDEX('Disrupt-DIH'!E$8:E$22,MATCH($B828,'Disrupt-DIH'!$A$8:$A$22,0))="N/A","No","Yes"))</f>
        <v/>
      </c>
      <c r="G828" s="64" t="str">
        <f>IF(INDEX('Disrupt-DIH'!$B$8:$B$22,MATCH($B828,'Disrupt-DIH'!$A$8:$A$22,0))="","",IF(INDEX('Disrupt-DIH'!F$8:F$22,MATCH($B828,'Disrupt-DIH'!$A$8:$A$22,0))="N/A","No","Yes"))</f>
        <v/>
      </c>
      <c r="H828" s="64" t="str">
        <f t="shared" si="36"/>
        <v/>
      </c>
      <c r="I828" s="50">
        <v>1</v>
      </c>
      <c r="J828" s="52" t="str">
        <f>IF(INDEX('Detail-SR'!$B$8:$B$27,MATCH(I828,'Detail-SR'!$A$8:$A$27,0))="","",IF(INDEX('Detail-SR'!$E$8:$E$27,MATCH(I828,'Detail-SR'!$A$8:$A$27,0))=H828,INDEX('Detail-SR'!$B$8:$B$27,MATCH(I828,'Detail-SR'!$A$8:$A$27,0)),""))</f>
        <v/>
      </c>
      <c r="K828" s="33"/>
      <c r="L828" s="50">
        <f t="shared" si="37"/>
        <v>0</v>
      </c>
      <c r="M828" s="50" t="str">
        <f t="shared" si="38"/>
        <v>D14c</v>
      </c>
    </row>
    <row r="829" spans="1:13" x14ac:dyDescent="0.25">
      <c r="A829" s="50">
        <v>822</v>
      </c>
      <c r="B829" s="50" t="s">
        <v>237</v>
      </c>
      <c r="C829" s="52" t="str">
        <f>IF(H829="","",IF(INDEX('Disrupt-DIH'!$B$8:$B$22,MATCH(B829,'Disrupt-DIH'!$A$8:$A$22,0))="","",INDEX('Disrupt-DIH'!$B$8:$B$22,MATCH(B829,'Disrupt-DIH'!$A$8:$A$22,0))))</f>
        <v/>
      </c>
      <c r="D829" s="64" t="s">
        <v>38</v>
      </c>
      <c r="E829" s="64" t="str">
        <f>IF(INDEX('Disrupt-DIH'!$B$8:$B$22,MATCH($B829,'Disrupt-DIH'!$A$8:$A$22,0))="","",IF(INDEX('Disrupt-DIH'!D$8:D$22,MATCH($B829,'Disrupt-DIH'!$A$8:$A$22,0))="N/A","No","Yes"))</f>
        <v/>
      </c>
      <c r="F829" s="64" t="str">
        <f>IF(INDEX('Disrupt-DIH'!$B$8:$B$22,MATCH($B829,'Disrupt-DIH'!$A$8:$A$22,0))="","",IF(INDEX('Disrupt-DIH'!E$8:E$22,MATCH($B829,'Disrupt-DIH'!$A$8:$A$22,0))="N/A","No","Yes"))</f>
        <v/>
      </c>
      <c r="G829" s="64" t="str">
        <f>IF(INDEX('Disrupt-DIH'!$B$8:$B$22,MATCH($B829,'Disrupt-DIH'!$A$8:$A$22,0))="","",IF(INDEX('Disrupt-DIH'!F$8:F$22,MATCH($B829,'Disrupt-DIH'!$A$8:$A$22,0))="N/A","No","Yes"))</f>
        <v/>
      </c>
      <c r="H829" s="64" t="str">
        <f t="shared" si="36"/>
        <v/>
      </c>
      <c r="I829" s="50">
        <v>2</v>
      </c>
      <c r="J829" s="52" t="str">
        <f>IF(INDEX('Detail-SR'!$B$8:$B$27,MATCH(I829,'Detail-SR'!$A$8:$A$27,0))="","",IF(INDEX('Detail-SR'!$E$8:$E$27,MATCH(I829,'Detail-SR'!$A$8:$A$27,0))=H829,INDEX('Detail-SR'!$B$8:$B$27,MATCH(I829,'Detail-SR'!$A$8:$A$27,0)),""))</f>
        <v/>
      </c>
      <c r="K829" s="33"/>
      <c r="L829" s="50">
        <f t="shared" si="37"/>
        <v>0</v>
      </c>
      <c r="M829" s="50" t="str">
        <f t="shared" si="38"/>
        <v>D14c</v>
      </c>
    </row>
    <row r="830" spans="1:13" x14ac:dyDescent="0.25">
      <c r="A830" s="50">
        <v>823</v>
      </c>
      <c r="B830" s="50" t="s">
        <v>237</v>
      </c>
      <c r="C830" s="52" t="str">
        <f>IF(H830="","",IF(INDEX('Disrupt-DIH'!$B$8:$B$22,MATCH(B830,'Disrupt-DIH'!$A$8:$A$22,0))="","",INDEX('Disrupt-DIH'!$B$8:$B$22,MATCH(B830,'Disrupt-DIH'!$A$8:$A$22,0))))</f>
        <v/>
      </c>
      <c r="D830" s="64" t="s">
        <v>38</v>
      </c>
      <c r="E830" s="64" t="str">
        <f>IF(INDEX('Disrupt-DIH'!$B$8:$B$22,MATCH($B830,'Disrupt-DIH'!$A$8:$A$22,0))="","",IF(INDEX('Disrupt-DIH'!D$8:D$22,MATCH($B830,'Disrupt-DIH'!$A$8:$A$22,0))="N/A","No","Yes"))</f>
        <v/>
      </c>
      <c r="F830" s="64" t="str">
        <f>IF(INDEX('Disrupt-DIH'!$B$8:$B$22,MATCH($B830,'Disrupt-DIH'!$A$8:$A$22,0))="","",IF(INDEX('Disrupt-DIH'!E$8:E$22,MATCH($B830,'Disrupt-DIH'!$A$8:$A$22,0))="N/A","No","Yes"))</f>
        <v/>
      </c>
      <c r="G830" s="64" t="str">
        <f>IF(INDEX('Disrupt-DIH'!$B$8:$B$22,MATCH($B830,'Disrupt-DIH'!$A$8:$A$22,0))="","",IF(INDEX('Disrupt-DIH'!F$8:F$22,MATCH($B830,'Disrupt-DIH'!$A$8:$A$22,0))="N/A","No","Yes"))</f>
        <v/>
      </c>
      <c r="H830" s="64" t="str">
        <f t="shared" si="36"/>
        <v/>
      </c>
      <c r="I830" s="50">
        <v>3</v>
      </c>
      <c r="J830" s="52" t="str">
        <f>IF(INDEX('Detail-SR'!$B$8:$B$27,MATCH(I830,'Detail-SR'!$A$8:$A$27,0))="","",IF(INDEX('Detail-SR'!$E$8:$E$27,MATCH(I830,'Detail-SR'!$A$8:$A$27,0))=H830,INDEX('Detail-SR'!$B$8:$B$27,MATCH(I830,'Detail-SR'!$A$8:$A$27,0)),""))</f>
        <v/>
      </c>
      <c r="K830" s="33"/>
      <c r="L830" s="50">
        <f t="shared" si="37"/>
        <v>0</v>
      </c>
      <c r="M830" s="50" t="str">
        <f t="shared" si="38"/>
        <v>D14c</v>
      </c>
    </row>
    <row r="831" spans="1:13" x14ac:dyDescent="0.25">
      <c r="A831" s="50">
        <v>824</v>
      </c>
      <c r="B831" s="50" t="s">
        <v>237</v>
      </c>
      <c r="C831" s="52" t="str">
        <f>IF(H831="","",IF(INDEX('Disrupt-DIH'!$B$8:$B$22,MATCH(B831,'Disrupt-DIH'!$A$8:$A$22,0))="","",INDEX('Disrupt-DIH'!$B$8:$B$22,MATCH(B831,'Disrupt-DIH'!$A$8:$A$22,0))))</f>
        <v/>
      </c>
      <c r="D831" s="64" t="s">
        <v>38</v>
      </c>
      <c r="E831" s="64" t="str">
        <f>IF(INDEX('Disrupt-DIH'!$B$8:$B$22,MATCH($B831,'Disrupt-DIH'!$A$8:$A$22,0))="","",IF(INDEX('Disrupt-DIH'!D$8:D$22,MATCH($B831,'Disrupt-DIH'!$A$8:$A$22,0))="N/A","No","Yes"))</f>
        <v/>
      </c>
      <c r="F831" s="64" t="str">
        <f>IF(INDEX('Disrupt-DIH'!$B$8:$B$22,MATCH($B831,'Disrupt-DIH'!$A$8:$A$22,0))="","",IF(INDEX('Disrupt-DIH'!E$8:E$22,MATCH($B831,'Disrupt-DIH'!$A$8:$A$22,0))="N/A","No","Yes"))</f>
        <v/>
      </c>
      <c r="G831" s="64" t="str">
        <f>IF(INDEX('Disrupt-DIH'!$B$8:$B$22,MATCH($B831,'Disrupt-DIH'!$A$8:$A$22,0))="","",IF(INDEX('Disrupt-DIH'!F$8:F$22,MATCH($B831,'Disrupt-DIH'!$A$8:$A$22,0))="N/A","No","Yes"))</f>
        <v/>
      </c>
      <c r="H831" s="64" t="str">
        <f t="shared" si="36"/>
        <v/>
      </c>
      <c r="I831" s="50">
        <v>4</v>
      </c>
      <c r="J831" s="52" t="str">
        <f>IF(INDEX('Detail-SR'!$B$8:$B$27,MATCH(I831,'Detail-SR'!$A$8:$A$27,0))="","",IF(INDEX('Detail-SR'!$E$8:$E$27,MATCH(I831,'Detail-SR'!$A$8:$A$27,0))=H831,INDEX('Detail-SR'!$B$8:$B$27,MATCH(I831,'Detail-SR'!$A$8:$A$27,0)),""))</f>
        <v/>
      </c>
      <c r="K831" s="33"/>
      <c r="L831" s="50">
        <f t="shared" si="37"/>
        <v>0</v>
      </c>
      <c r="M831" s="50" t="str">
        <f t="shared" si="38"/>
        <v>D14c</v>
      </c>
    </row>
    <row r="832" spans="1:13" x14ac:dyDescent="0.25">
      <c r="A832" s="50">
        <v>825</v>
      </c>
      <c r="B832" s="50" t="s">
        <v>237</v>
      </c>
      <c r="C832" s="52" t="str">
        <f>IF(H832="","",IF(INDEX('Disrupt-DIH'!$B$8:$B$22,MATCH(B832,'Disrupt-DIH'!$A$8:$A$22,0))="","",INDEX('Disrupt-DIH'!$B$8:$B$22,MATCH(B832,'Disrupt-DIH'!$A$8:$A$22,0))))</f>
        <v/>
      </c>
      <c r="D832" s="64" t="s">
        <v>38</v>
      </c>
      <c r="E832" s="64" t="str">
        <f>IF(INDEX('Disrupt-DIH'!$B$8:$B$22,MATCH($B832,'Disrupt-DIH'!$A$8:$A$22,0))="","",IF(INDEX('Disrupt-DIH'!D$8:D$22,MATCH($B832,'Disrupt-DIH'!$A$8:$A$22,0))="N/A","No","Yes"))</f>
        <v/>
      </c>
      <c r="F832" s="64" t="str">
        <f>IF(INDEX('Disrupt-DIH'!$B$8:$B$22,MATCH($B832,'Disrupt-DIH'!$A$8:$A$22,0))="","",IF(INDEX('Disrupt-DIH'!E$8:E$22,MATCH($B832,'Disrupt-DIH'!$A$8:$A$22,0))="N/A","No","Yes"))</f>
        <v/>
      </c>
      <c r="G832" s="64" t="str">
        <f>IF(INDEX('Disrupt-DIH'!$B$8:$B$22,MATCH($B832,'Disrupt-DIH'!$A$8:$A$22,0))="","",IF(INDEX('Disrupt-DIH'!F$8:F$22,MATCH($B832,'Disrupt-DIH'!$A$8:$A$22,0))="N/A","No","Yes"))</f>
        <v/>
      </c>
      <c r="H832" s="64" t="str">
        <f t="shared" si="36"/>
        <v/>
      </c>
      <c r="I832" s="50">
        <v>5</v>
      </c>
      <c r="J832" s="52" t="str">
        <f>IF(INDEX('Detail-SR'!$B$8:$B$27,MATCH(I832,'Detail-SR'!$A$8:$A$27,0))="","",IF(INDEX('Detail-SR'!$E$8:$E$27,MATCH(I832,'Detail-SR'!$A$8:$A$27,0))=H832,INDEX('Detail-SR'!$B$8:$B$27,MATCH(I832,'Detail-SR'!$A$8:$A$27,0)),""))</f>
        <v/>
      </c>
      <c r="K832" s="33"/>
      <c r="L832" s="50">
        <f t="shared" si="37"/>
        <v>0</v>
      </c>
      <c r="M832" s="50" t="str">
        <f t="shared" si="38"/>
        <v>D14c</v>
      </c>
    </row>
    <row r="833" spans="1:13" x14ac:dyDescent="0.25">
      <c r="A833" s="50">
        <v>826</v>
      </c>
      <c r="B833" s="50" t="s">
        <v>237</v>
      </c>
      <c r="C833" s="52" t="str">
        <f>IF(H833="","",IF(INDEX('Disrupt-DIH'!$B$8:$B$22,MATCH(B833,'Disrupt-DIH'!$A$8:$A$22,0))="","",INDEX('Disrupt-DIH'!$B$8:$B$22,MATCH(B833,'Disrupt-DIH'!$A$8:$A$22,0))))</f>
        <v/>
      </c>
      <c r="D833" s="64" t="s">
        <v>38</v>
      </c>
      <c r="E833" s="64" t="str">
        <f>IF(INDEX('Disrupt-DIH'!$B$8:$B$22,MATCH($B833,'Disrupt-DIH'!$A$8:$A$22,0))="","",IF(INDEX('Disrupt-DIH'!D$8:D$22,MATCH($B833,'Disrupt-DIH'!$A$8:$A$22,0))="N/A","No","Yes"))</f>
        <v/>
      </c>
      <c r="F833" s="64" t="str">
        <f>IF(INDEX('Disrupt-DIH'!$B$8:$B$22,MATCH($B833,'Disrupt-DIH'!$A$8:$A$22,0))="","",IF(INDEX('Disrupt-DIH'!E$8:E$22,MATCH($B833,'Disrupt-DIH'!$A$8:$A$22,0))="N/A","No","Yes"))</f>
        <v/>
      </c>
      <c r="G833" s="64" t="str">
        <f>IF(INDEX('Disrupt-DIH'!$B$8:$B$22,MATCH($B833,'Disrupt-DIH'!$A$8:$A$22,0))="","",IF(INDEX('Disrupt-DIH'!F$8:F$22,MATCH($B833,'Disrupt-DIH'!$A$8:$A$22,0))="N/A","No","Yes"))</f>
        <v/>
      </c>
      <c r="H833" s="64" t="str">
        <f t="shared" si="36"/>
        <v/>
      </c>
      <c r="I833" s="50">
        <v>6</v>
      </c>
      <c r="J833" s="52" t="str">
        <f>IF(INDEX('Detail-SR'!$B$8:$B$27,MATCH(I833,'Detail-SR'!$A$8:$A$27,0))="","",IF(INDEX('Detail-SR'!$E$8:$E$27,MATCH(I833,'Detail-SR'!$A$8:$A$27,0))=H833,INDEX('Detail-SR'!$B$8:$B$27,MATCH(I833,'Detail-SR'!$A$8:$A$27,0)),""))</f>
        <v/>
      </c>
      <c r="K833" s="33"/>
      <c r="L833" s="50">
        <f t="shared" si="37"/>
        <v>0</v>
      </c>
      <c r="M833" s="50" t="str">
        <f t="shared" si="38"/>
        <v>D14c</v>
      </c>
    </row>
    <row r="834" spans="1:13" x14ac:dyDescent="0.25">
      <c r="A834" s="50">
        <v>827</v>
      </c>
      <c r="B834" s="50" t="s">
        <v>237</v>
      </c>
      <c r="C834" s="52" t="str">
        <f>IF(H834="","",IF(INDEX('Disrupt-DIH'!$B$8:$B$22,MATCH(B834,'Disrupt-DIH'!$A$8:$A$22,0))="","",INDEX('Disrupt-DIH'!$B$8:$B$22,MATCH(B834,'Disrupt-DIH'!$A$8:$A$22,0))))</f>
        <v/>
      </c>
      <c r="D834" s="64" t="s">
        <v>38</v>
      </c>
      <c r="E834" s="64" t="str">
        <f>IF(INDEX('Disrupt-DIH'!$B$8:$B$22,MATCH($B834,'Disrupt-DIH'!$A$8:$A$22,0))="","",IF(INDEX('Disrupt-DIH'!D$8:D$22,MATCH($B834,'Disrupt-DIH'!$A$8:$A$22,0))="N/A","No","Yes"))</f>
        <v/>
      </c>
      <c r="F834" s="64" t="str">
        <f>IF(INDEX('Disrupt-DIH'!$B$8:$B$22,MATCH($B834,'Disrupt-DIH'!$A$8:$A$22,0))="","",IF(INDEX('Disrupt-DIH'!E$8:E$22,MATCH($B834,'Disrupt-DIH'!$A$8:$A$22,0))="N/A","No","Yes"))</f>
        <v/>
      </c>
      <c r="G834" s="64" t="str">
        <f>IF(INDEX('Disrupt-DIH'!$B$8:$B$22,MATCH($B834,'Disrupt-DIH'!$A$8:$A$22,0))="","",IF(INDEX('Disrupt-DIH'!F$8:F$22,MATCH($B834,'Disrupt-DIH'!$A$8:$A$22,0))="N/A","No","Yes"))</f>
        <v/>
      </c>
      <c r="H834" s="64" t="str">
        <f t="shared" si="36"/>
        <v/>
      </c>
      <c r="I834" s="50">
        <v>7</v>
      </c>
      <c r="J834" s="52" t="str">
        <f>IF(INDEX('Detail-SR'!$B$8:$B$27,MATCH(I834,'Detail-SR'!$A$8:$A$27,0))="","",IF(INDEX('Detail-SR'!$E$8:$E$27,MATCH(I834,'Detail-SR'!$A$8:$A$27,0))=H834,INDEX('Detail-SR'!$B$8:$B$27,MATCH(I834,'Detail-SR'!$A$8:$A$27,0)),""))</f>
        <v/>
      </c>
      <c r="K834" s="33"/>
      <c r="L834" s="50">
        <f t="shared" si="37"/>
        <v>0</v>
      </c>
      <c r="M834" s="50" t="str">
        <f t="shared" si="38"/>
        <v>D14c</v>
      </c>
    </row>
    <row r="835" spans="1:13" x14ac:dyDescent="0.25">
      <c r="A835" s="50">
        <v>828</v>
      </c>
      <c r="B835" s="50" t="s">
        <v>237</v>
      </c>
      <c r="C835" s="52" t="str">
        <f>IF(H835="","",IF(INDEX('Disrupt-DIH'!$B$8:$B$22,MATCH(B835,'Disrupt-DIH'!$A$8:$A$22,0))="","",INDEX('Disrupt-DIH'!$B$8:$B$22,MATCH(B835,'Disrupt-DIH'!$A$8:$A$22,0))))</f>
        <v/>
      </c>
      <c r="D835" s="64" t="s">
        <v>38</v>
      </c>
      <c r="E835" s="64" t="str">
        <f>IF(INDEX('Disrupt-DIH'!$B$8:$B$22,MATCH($B835,'Disrupt-DIH'!$A$8:$A$22,0))="","",IF(INDEX('Disrupt-DIH'!D$8:D$22,MATCH($B835,'Disrupt-DIH'!$A$8:$A$22,0))="N/A","No","Yes"))</f>
        <v/>
      </c>
      <c r="F835" s="64" t="str">
        <f>IF(INDEX('Disrupt-DIH'!$B$8:$B$22,MATCH($B835,'Disrupt-DIH'!$A$8:$A$22,0))="","",IF(INDEX('Disrupt-DIH'!E$8:E$22,MATCH($B835,'Disrupt-DIH'!$A$8:$A$22,0))="N/A","No","Yes"))</f>
        <v/>
      </c>
      <c r="G835" s="64" t="str">
        <f>IF(INDEX('Disrupt-DIH'!$B$8:$B$22,MATCH($B835,'Disrupt-DIH'!$A$8:$A$22,0))="","",IF(INDEX('Disrupt-DIH'!F$8:F$22,MATCH($B835,'Disrupt-DIH'!$A$8:$A$22,0))="N/A","No","Yes"))</f>
        <v/>
      </c>
      <c r="H835" s="64" t="str">
        <f t="shared" si="36"/>
        <v/>
      </c>
      <c r="I835" s="50">
        <v>8</v>
      </c>
      <c r="J835" s="52" t="str">
        <f>IF(INDEX('Detail-SR'!$B$8:$B$27,MATCH(I835,'Detail-SR'!$A$8:$A$27,0))="","",IF(INDEX('Detail-SR'!$E$8:$E$27,MATCH(I835,'Detail-SR'!$A$8:$A$27,0))=H835,INDEX('Detail-SR'!$B$8:$B$27,MATCH(I835,'Detail-SR'!$A$8:$A$27,0)),""))</f>
        <v/>
      </c>
      <c r="K835" s="33"/>
      <c r="L835" s="50">
        <f t="shared" si="37"/>
        <v>0</v>
      </c>
      <c r="M835" s="50" t="str">
        <f t="shared" si="38"/>
        <v>D14c</v>
      </c>
    </row>
    <row r="836" spans="1:13" x14ac:dyDescent="0.25">
      <c r="A836" s="50">
        <v>829</v>
      </c>
      <c r="B836" s="50" t="s">
        <v>237</v>
      </c>
      <c r="C836" s="52" t="str">
        <f>IF(H836="","",IF(INDEX('Disrupt-DIH'!$B$8:$B$22,MATCH(B836,'Disrupt-DIH'!$A$8:$A$22,0))="","",INDEX('Disrupt-DIH'!$B$8:$B$22,MATCH(B836,'Disrupt-DIH'!$A$8:$A$22,0))))</f>
        <v/>
      </c>
      <c r="D836" s="64" t="s">
        <v>38</v>
      </c>
      <c r="E836" s="64" t="str">
        <f>IF(INDEX('Disrupt-DIH'!$B$8:$B$22,MATCH($B836,'Disrupt-DIH'!$A$8:$A$22,0))="","",IF(INDEX('Disrupt-DIH'!D$8:D$22,MATCH($B836,'Disrupt-DIH'!$A$8:$A$22,0))="N/A","No","Yes"))</f>
        <v/>
      </c>
      <c r="F836" s="64" t="str">
        <f>IF(INDEX('Disrupt-DIH'!$B$8:$B$22,MATCH($B836,'Disrupt-DIH'!$A$8:$A$22,0))="","",IF(INDEX('Disrupt-DIH'!E$8:E$22,MATCH($B836,'Disrupt-DIH'!$A$8:$A$22,0))="N/A","No","Yes"))</f>
        <v/>
      </c>
      <c r="G836" s="64" t="str">
        <f>IF(INDEX('Disrupt-DIH'!$B$8:$B$22,MATCH($B836,'Disrupt-DIH'!$A$8:$A$22,0))="","",IF(INDEX('Disrupt-DIH'!F$8:F$22,MATCH($B836,'Disrupt-DIH'!$A$8:$A$22,0))="N/A","No","Yes"))</f>
        <v/>
      </c>
      <c r="H836" s="64" t="str">
        <f t="shared" si="36"/>
        <v/>
      </c>
      <c r="I836" s="50">
        <v>9</v>
      </c>
      <c r="J836" s="52" t="str">
        <f>IF(INDEX('Detail-SR'!$B$8:$B$27,MATCH(I836,'Detail-SR'!$A$8:$A$27,0))="","",IF(INDEX('Detail-SR'!$E$8:$E$27,MATCH(I836,'Detail-SR'!$A$8:$A$27,0))=H836,INDEX('Detail-SR'!$B$8:$B$27,MATCH(I836,'Detail-SR'!$A$8:$A$27,0)),""))</f>
        <v/>
      </c>
      <c r="K836" s="33"/>
      <c r="L836" s="50">
        <f t="shared" si="37"/>
        <v>0</v>
      </c>
      <c r="M836" s="50" t="str">
        <f t="shared" si="38"/>
        <v>D14c</v>
      </c>
    </row>
    <row r="837" spans="1:13" x14ac:dyDescent="0.25">
      <c r="A837" s="50">
        <v>830</v>
      </c>
      <c r="B837" s="50" t="s">
        <v>237</v>
      </c>
      <c r="C837" s="52" t="str">
        <f>IF(H837="","",IF(INDEX('Disrupt-DIH'!$B$8:$B$22,MATCH(B837,'Disrupt-DIH'!$A$8:$A$22,0))="","",INDEX('Disrupt-DIH'!$B$8:$B$22,MATCH(B837,'Disrupt-DIH'!$A$8:$A$22,0))))</f>
        <v/>
      </c>
      <c r="D837" s="64" t="s">
        <v>38</v>
      </c>
      <c r="E837" s="64" t="str">
        <f>IF(INDEX('Disrupt-DIH'!$B$8:$B$22,MATCH($B837,'Disrupt-DIH'!$A$8:$A$22,0))="","",IF(INDEX('Disrupt-DIH'!D$8:D$22,MATCH($B837,'Disrupt-DIH'!$A$8:$A$22,0))="N/A","No","Yes"))</f>
        <v/>
      </c>
      <c r="F837" s="64" t="str">
        <f>IF(INDEX('Disrupt-DIH'!$B$8:$B$22,MATCH($B837,'Disrupt-DIH'!$A$8:$A$22,0))="","",IF(INDEX('Disrupt-DIH'!E$8:E$22,MATCH($B837,'Disrupt-DIH'!$A$8:$A$22,0))="N/A","No","Yes"))</f>
        <v/>
      </c>
      <c r="G837" s="64" t="str">
        <f>IF(INDEX('Disrupt-DIH'!$B$8:$B$22,MATCH($B837,'Disrupt-DIH'!$A$8:$A$22,0))="","",IF(INDEX('Disrupt-DIH'!F$8:F$22,MATCH($B837,'Disrupt-DIH'!$A$8:$A$22,0))="N/A","No","Yes"))</f>
        <v/>
      </c>
      <c r="H837" s="64" t="str">
        <f t="shared" si="36"/>
        <v/>
      </c>
      <c r="I837" s="50">
        <v>10</v>
      </c>
      <c r="J837" s="52" t="str">
        <f>IF(INDEX('Detail-SR'!$B$8:$B$27,MATCH(I837,'Detail-SR'!$A$8:$A$27,0))="","",IF(INDEX('Detail-SR'!$E$8:$E$27,MATCH(I837,'Detail-SR'!$A$8:$A$27,0))=H837,INDEX('Detail-SR'!$B$8:$B$27,MATCH(I837,'Detail-SR'!$A$8:$A$27,0)),""))</f>
        <v/>
      </c>
      <c r="K837" s="33"/>
      <c r="L837" s="50">
        <f t="shared" si="37"/>
        <v>0</v>
      </c>
      <c r="M837" s="50" t="str">
        <f t="shared" si="38"/>
        <v>D14c</v>
      </c>
    </row>
    <row r="838" spans="1:13" x14ac:dyDescent="0.25">
      <c r="A838" s="50">
        <v>831</v>
      </c>
      <c r="B838" s="50" t="s">
        <v>237</v>
      </c>
      <c r="C838" s="52" t="str">
        <f>IF(H838="","",IF(INDEX('Disrupt-DIH'!$B$8:$B$22,MATCH(B838,'Disrupt-DIH'!$A$8:$A$22,0))="","",INDEX('Disrupt-DIH'!$B$8:$B$22,MATCH(B838,'Disrupt-DIH'!$A$8:$A$22,0))))</f>
        <v/>
      </c>
      <c r="D838" s="64" t="s">
        <v>38</v>
      </c>
      <c r="E838" s="64" t="str">
        <f>IF(INDEX('Disrupt-DIH'!$B$8:$B$22,MATCH($B838,'Disrupt-DIH'!$A$8:$A$22,0))="","",IF(INDEX('Disrupt-DIH'!D$8:D$22,MATCH($B838,'Disrupt-DIH'!$A$8:$A$22,0))="N/A","No","Yes"))</f>
        <v/>
      </c>
      <c r="F838" s="64" t="str">
        <f>IF(INDEX('Disrupt-DIH'!$B$8:$B$22,MATCH($B838,'Disrupt-DIH'!$A$8:$A$22,0))="","",IF(INDEX('Disrupt-DIH'!E$8:E$22,MATCH($B838,'Disrupt-DIH'!$A$8:$A$22,0))="N/A","No","Yes"))</f>
        <v/>
      </c>
      <c r="G838" s="64" t="str">
        <f>IF(INDEX('Disrupt-DIH'!$B$8:$B$22,MATCH($B838,'Disrupt-DIH'!$A$8:$A$22,0))="","",IF(INDEX('Disrupt-DIH'!F$8:F$22,MATCH($B838,'Disrupt-DIH'!$A$8:$A$22,0))="N/A","No","Yes"))</f>
        <v/>
      </c>
      <c r="H838" s="64" t="str">
        <f t="shared" si="36"/>
        <v/>
      </c>
      <c r="I838" s="50">
        <v>11</v>
      </c>
      <c r="J838" s="52" t="str">
        <f>IF(INDEX('Detail-SR'!$B$8:$B$27,MATCH(I838,'Detail-SR'!$A$8:$A$27,0))="","",IF(INDEX('Detail-SR'!$E$8:$E$27,MATCH(I838,'Detail-SR'!$A$8:$A$27,0))=H838,INDEX('Detail-SR'!$B$8:$B$27,MATCH(I838,'Detail-SR'!$A$8:$A$27,0)),""))</f>
        <v/>
      </c>
      <c r="K838" s="33"/>
      <c r="L838" s="50">
        <f t="shared" si="37"/>
        <v>0</v>
      </c>
      <c r="M838" s="50" t="str">
        <f t="shared" si="38"/>
        <v>D14c</v>
      </c>
    </row>
    <row r="839" spans="1:13" x14ac:dyDescent="0.25">
      <c r="A839" s="50">
        <v>832</v>
      </c>
      <c r="B839" s="50" t="s">
        <v>237</v>
      </c>
      <c r="C839" s="52" t="str">
        <f>IF(H839="","",IF(INDEX('Disrupt-DIH'!$B$8:$B$22,MATCH(B839,'Disrupt-DIH'!$A$8:$A$22,0))="","",INDEX('Disrupt-DIH'!$B$8:$B$22,MATCH(B839,'Disrupt-DIH'!$A$8:$A$22,0))))</f>
        <v/>
      </c>
      <c r="D839" s="64" t="s">
        <v>38</v>
      </c>
      <c r="E839" s="64" t="str">
        <f>IF(INDEX('Disrupt-DIH'!$B$8:$B$22,MATCH($B839,'Disrupt-DIH'!$A$8:$A$22,0))="","",IF(INDEX('Disrupt-DIH'!D$8:D$22,MATCH($B839,'Disrupt-DIH'!$A$8:$A$22,0))="N/A","No","Yes"))</f>
        <v/>
      </c>
      <c r="F839" s="64" t="str">
        <f>IF(INDEX('Disrupt-DIH'!$B$8:$B$22,MATCH($B839,'Disrupt-DIH'!$A$8:$A$22,0))="","",IF(INDEX('Disrupt-DIH'!E$8:E$22,MATCH($B839,'Disrupt-DIH'!$A$8:$A$22,0))="N/A","No","Yes"))</f>
        <v/>
      </c>
      <c r="G839" s="64" t="str">
        <f>IF(INDEX('Disrupt-DIH'!$B$8:$B$22,MATCH($B839,'Disrupt-DIH'!$A$8:$A$22,0))="","",IF(INDEX('Disrupt-DIH'!F$8:F$22,MATCH($B839,'Disrupt-DIH'!$A$8:$A$22,0))="N/A","No","Yes"))</f>
        <v/>
      </c>
      <c r="H839" s="64" t="str">
        <f t="shared" si="36"/>
        <v/>
      </c>
      <c r="I839" s="50">
        <v>12</v>
      </c>
      <c r="J839" s="52" t="str">
        <f>IF(INDEX('Detail-SR'!$B$8:$B$27,MATCH(I839,'Detail-SR'!$A$8:$A$27,0))="","",IF(INDEX('Detail-SR'!$E$8:$E$27,MATCH(I839,'Detail-SR'!$A$8:$A$27,0))=H839,INDEX('Detail-SR'!$B$8:$B$27,MATCH(I839,'Detail-SR'!$A$8:$A$27,0)),""))</f>
        <v/>
      </c>
      <c r="K839" s="33"/>
      <c r="L839" s="50">
        <f t="shared" si="37"/>
        <v>0</v>
      </c>
      <c r="M839" s="50" t="str">
        <f t="shared" si="38"/>
        <v>D14c</v>
      </c>
    </row>
    <row r="840" spans="1:13" x14ac:dyDescent="0.25">
      <c r="A840" s="50">
        <v>833</v>
      </c>
      <c r="B840" s="50" t="s">
        <v>237</v>
      </c>
      <c r="C840" s="52" t="str">
        <f>IF(H840="","",IF(INDEX('Disrupt-DIH'!$B$8:$B$22,MATCH(B840,'Disrupt-DIH'!$A$8:$A$22,0))="","",INDEX('Disrupt-DIH'!$B$8:$B$22,MATCH(B840,'Disrupt-DIH'!$A$8:$A$22,0))))</f>
        <v/>
      </c>
      <c r="D840" s="64" t="s">
        <v>38</v>
      </c>
      <c r="E840" s="64" t="str">
        <f>IF(INDEX('Disrupt-DIH'!$B$8:$B$22,MATCH($B840,'Disrupt-DIH'!$A$8:$A$22,0))="","",IF(INDEX('Disrupt-DIH'!D$8:D$22,MATCH($B840,'Disrupt-DIH'!$A$8:$A$22,0))="N/A","No","Yes"))</f>
        <v/>
      </c>
      <c r="F840" s="64" t="str">
        <f>IF(INDEX('Disrupt-DIH'!$B$8:$B$22,MATCH($B840,'Disrupt-DIH'!$A$8:$A$22,0))="","",IF(INDEX('Disrupt-DIH'!E$8:E$22,MATCH($B840,'Disrupt-DIH'!$A$8:$A$22,0))="N/A","No","Yes"))</f>
        <v/>
      </c>
      <c r="G840" s="64" t="str">
        <f>IF(INDEX('Disrupt-DIH'!$B$8:$B$22,MATCH($B840,'Disrupt-DIH'!$A$8:$A$22,0))="","",IF(INDEX('Disrupt-DIH'!F$8:F$22,MATCH($B840,'Disrupt-DIH'!$A$8:$A$22,0))="N/A","No","Yes"))</f>
        <v/>
      </c>
      <c r="H840" s="64" t="str">
        <f t="shared" si="36"/>
        <v/>
      </c>
      <c r="I840" s="50">
        <v>13</v>
      </c>
      <c r="J840" s="52" t="str">
        <f>IF(INDEX('Detail-SR'!$B$8:$B$27,MATCH(I840,'Detail-SR'!$A$8:$A$27,0))="","",IF(INDEX('Detail-SR'!$E$8:$E$27,MATCH(I840,'Detail-SR'!$A$8:$A$27,0))=H840,INDEX('Detail-SR'!$B$8:$B$27,MATCH(I840,'Detail-SR'!$A$8:$A$27,0)),""))</f>
        <v/>
      </c>
      <c r="K840" s="33"/>
      <c r="L840" s="50">
        <f t="shared" si="37"/>
        <v>0</v>
      </c>
      <c r="M840" s="50" t="str">
        <f t="shared" si="38"/>
        <v>D14c</v>
      </c>
    </row>
    <row r="841" spans="1:13" x14ac:dyDescent="0.25">
      <c r="A841" s="50">
        <v>834</v>
      </c>
      <c r="B841" s="50" t="s">
        <v>237</v>
      </c>
      <c r="C841" s="52" t="str">
        <f>IF(H841="","",IF(INDEX('Disrupt-DIH'!$B$8:$B$22,MATCH(B841,'Disrupt-DIH'!$A$8:$A$22,0))="","",INDEX('Disrupt-DIH'!$B$8:$B$22,MATCH(B841,'Disrupt-DIH'!$A$8:$A$22,0))))</f>
        <v/>
      </c>
      <c r="D841" s="64" t="s">
        <v>38</v>
      </c>
      <c r="E841" s="64" t="str">
        <f>IF(INDEX('Disrupt-DIH'!$B$8:$B$22,MATCH($B841,'Disrupt-DIH'!$A$8:$A$22,0))="","",IF(INDEX('Disrupt-DIH'!D$8:D$22,MATCH($B841,'Disrupt-DIH'!$A$8:$A$22,0))="N/A","No","Yes"))</f>
        <v/>
      </c>
      <c r="F841" s="64" t="str">
        <f>IF(INDEX('Disrupt-DIH'!$B$8:$B$22,MATCH($B841,'Disrupt-DIH'!$A$8:$A$22,0))="","",IF(INDEX('Disrupt-DIH'!E$8:E$22,MATCH($B841,'Disrupt-DIH'!$A$8:$A$22,0))="N/A","No","Yes"))</f>
        <v/>
      </c>
      <c r="G841" s="64" t="str">
        <f>IF(INDEX('Disrupt-DIH'!$B$8:$B$22,MATCH($B841,'Disrupt-DIH'!$A$8:$A$22,0))="","",IF(INDEX('Disrupt-DIH'!F$8:F$22,MATCH($B841,'Disrupt-DIH'!$A$8:$A$22,0))="N/A","No","Yes"))</f>
        <v/>
      </c>
      <c r="H841" s="64" t="str">
        <f t="shared" ref="H841:H904" si="39">IF(AND(D841="Electricity",E841="Yes"),"Electricity",IF(AND(D841="Natural Gas",F841="Yes"),"Natural Gas",IF(AND(D841="Water",G841="Yes"),"Water","")))</f>
        <v/>
      </c>
      <c r="I841" s="50">
        <v>14</v>
      </c>
      <c r="J841" s="52" t="str">
        <f>IF(INDEX('Detail-SR'!$B$8:$B$27,MATCH(I841,'Detail-SR'!$A$8:$A$27,0))="","",IF(INDEX('Detail-SR'!$E$8:$E$27,MATCH(I841,'Detail-SR'!$A$8:$A$27,0))=H841,INDEX('Detail-SR'!$B$8:$B$27,MATCH(I841,'Detail-SR'!$A$8:$A$27,0)),""))</f>
        <v/>
      </c>
      <c r="K841" s="33"/>
      <c r="L841" s="50">
        <f t="shared" ref="L841:L904" si="40">IF(J841="",0,IF(K841="Yes",0,0.8))</f>
        <v>0</v>
      </c>
      <c r="M841" s="50" t="str">
        <f t="shared" ref="M841:M904" si="41">B841&amp;(IF(D841="Electricity","a",IF(D841="Natural Gas","b","c")))</f>
        <v>D14c</v>
      </c>
    </row>
    <row r="842" spans="1:13" x14ac:dyDescent="0.25">
      <c r="A842" s="50">
        <v>835</v>
      </c>
      <c r="B842" s="50" t="s">
        <v>237</v>
      </c>
      <c r="C842" s="52" t="str">
        <f>IF(H842="","",IF(INDEX('Disrupt-DIH'!$B$8:$B$22,MATCH(B842,'Disrupt-DIH'!$A$8:$A$22,0))="","",INDEX('Disrupt-DIH'!$B$8:$B$22,MATCH(B842,'Disrupt-DIH'!$A$8:$A$22,0))))</f>
        <v/>
      </c>
      <c r="D842" s="64" t="s">
        <v>38</v>
      </c>
      <c r="E842" s="64" t="str">
        <f>IF(INDEX('Disrupt-DIH'!$B$8:$B$22,MATCH($B842,'Disrupt-DIH'!$A$8:$A$22,0))="","",IF(INDEX('Disrupt-DIH'!D$8:D$22,MATCH($B842,'Disrupt-DIH'!$A$8:$A$22,0))="N/A","No","Yes"))</f>
        <v/>
      </c>
      <c r="F842" s="64" t="str">
        <f>IF(INDEX('Disrupt-DIH'!$B$8:$B$22,MATCH($B842,'Disrupt-DIH'!$A$8:$A$22,0))="","",IF(INDEX('Disrupt-DIH'!E$8:E$22,MATCH($B842,'Disrupt-DIH'!$A$8:$A$22,0))="N/A","No","Yes"))</f>
        <v/>
      </c>
      <c r="G842" s="64" t="str">
        <f>IF(INDEX('Disrupt-DIH'!$B$8:$B$22,MATCH($B842,'Disrupt-DIH'!$A$8:$A$22,0))="","",IF(INDEX('Disrupt-DIH'!F$8:F$22,MATCH($B842,'Disrupt-DIH'!$A$8:$A$22,0))="N/A","No","Yes"))</f>
        <v/>
      </c>
      <c r="H842" s="64" t="str">
        <f t="shared" si="39"/>
        <v/>
      </c>
      <c r="I842" s="50">
        <v>15</v>
      </c>
      <c r="J842" s="52" t="str">
        <f>IF(INDEX('Detail-SR'!$B$8:$B$27,MATCH(I842,'Detail-SR'!$A$8:$A$27,0))="","",IF(INDEX('Detail-SR'!$E$8:$E$27,MATCH(I842,'Detail-SR'!$A$8:$A$27,0))=H842,INDEX('Detail-SR'!$B$8:$B$27,MATCH(I842,'Detail-SR'!$A$8:$A$27,0)),""))</f>
        <v/>
      </c>
      <c r="K842" s="33"/>
      <c r="L842" s="50">
        <f t="shared" si="40"/>
        <v>0</v>
      </c>
      <c r="M842" s="50" t="str">
        <f t="shared" si="41"/>
        <v>D14c</v>
      </c>
    </row>
    <row r="843" spans="1:13" x14ac:dyDescent="0.25">
      <c r="A843" s="50">
        <v>836</v>
      </c>
      <c r="B843" s="50" t="s">
        <v>237</v>
      </c>
      <c r="C843" s="52" t="str">
        <f>IF(H843="","",IF(INDEX('Disrupt-DIH'!$B$8:$B$22,MATCH(B843,'Disrupt-DIH'!$A$8:$A$22,0))="","",INDEX('Disrupt-DIH'!$B$8:$B$22,MATCH(B843,'Disrupt-DIH'!$A$8:$A$22,0))))</f>
        <v/>
      </c>
      <c r="D843" s="64" t="s">
        <v>38</v>
      </c>
      <c r="E843" s="64" t="str">
        <f>IF(INDEX('Disrupt-DIH'!$B$8:$B$22,MATCH($B843,'Disrupt-DIH'!$A$8:$A$22,0))="","",IF(INDEX('Disrupt-DIH'!D$8:D$22,MATCH($B843,'Disrupt-DIH'!$A$8:$A$22,0))="N/A","No","Yes"))</f>
        <v/>
      </c>
      <c r="F843" s="64" t="str">
        <f>IF(INDEX('Disrupt-DIH'!$B$8:$B$22,MATCH($B843,'Disrupt-DIH'!$A$8:$A$22,0))="","",IF(INDEX('Disrupt-DIH'!E$8:E$22,MATCH($B843,'Disrupt-DIH'!$A$8:$A$22,0))="N/A","No","Yes"))</f>
        <v/>
      </c>
      <c r="G843" s="64" t="str">
        <f>IF(INDEX('Disrupt-DIH'!$B$8:$B$22,MATCH($B843,'Disrupt-DIH'!$A$8:$A$22,0))="","",IF(INDEX('Disrupt-DIH'!F$8:F$22,MATCH($B843,'Disrupt-DIH'!$A$8:$A$22,0))="N/A","No","Yes"))</f>
        <v/>
      </c>
      <c r="H843" s="64" t="str">
        <f t="shared" si="39"/>
        <v/>
      </c>
      <c r="I843" s="50">
        <v>16</v>
      </c>
      <c r="J843" s="52" t="str">
        <f>IF(INDEX('Detail-SR'!$B$8:$B$27,MATCH(I843,'Detail-SR'!$A$8:$A$27,0))="","",IF(INDEX('Detail-SR'!$E$8:$E$27,MATCH(I843,'Detail-SR'!$A$8:$A$27,0))=H843,INDEX('Detail-SR'!$B$8:$B$27,MATCH(I843,'Detail-SR'!$A$8:$A$27,0)),""))</f>
        <v/>
      </c>
      <c r="K843" s="33"/>
      <c r="L843" s="50">
        <f t="shared" si="40"/>
        <v>0</v>
      </c>
      <c r="M843" s="50" t="str">
        <f t="shared" si="41"/>
        <v>D14c</v>
      </c>
    </row>
    <row r="844" spans="1:13" x14ac:dyDescent="0.25">
      <c r="A844" s="50">
        <v>837</v>
      </c>
      <c r="B844" s="50" t="s">
        <v>237</v>
      </c>
      <c r="C844" s="52" t="str">
        <f>IF(H844="","",IF(INDEX('Disrupt-DIH'!$B$8:$B$22,MATCH(B844,'Disrupt-DIH'!$A$8:$A$22,0))="","",INDEX('Disrupt-DIH'!$B$8:$B$22,MATCH(B844,'Disrupt-DIH'!$A$8:$A$22,0))))</f>
        <v/>
      </c>
      <c r="D844" s="64" t="s">
        <v>38</v>
      </c>
      <c r="E844" s="64" t="str">
        <f>IF(INDEX('Disrupt-DIH'!$B$8:$B$22,MATCH($B844,'Disrupt-DIH'!$A$8:$A$22,0))="","",IF(INDEX('Disrupt-DIH'!D$8:D$22,MATCH($B844,'Disrupt-DIH'!$A$8:$A$22,0))="N/A","No","Yes"))</f>
        <v/>
      </c>
      <c r="F844" s="64" t="str">
        <f>IF(INDEX('Disrupt-DIH'!$B$8:$B$22,MATCH($B844,'Disrupt-DIH'!$A$8:$A$22,0))="","",IF(INDEX('Disrupt-DIH'!E$8:E$22,MATCH($B844,'Disrupt-DIH'!$A$8:$A$22,0))="N/A","No","Yes"))</f>
        <v/>
      </c>
      <c r="G844" s="64" t="str">
        <f>IF(INDEX('Disrupt-DIH'!$B$8:$B$22,MATCH($B844,'Disrupt-DIH'!$A$8:$A$22,0))="","",IF(INDEX('Disrupt-DIH'!F$8:F$22,MATCH($B844,'Disrupt-DIH'!$A$8:$A$22,0))="N/A","No","Yes"))</f>
        <v/>
      </c>
      <c r="H844" s="64" t="str">
        <f t="shared" si="39"/>
        <v/>
      </c>
      <c r="I844" s="50">
        <v>17</v>
      </c>
      <c r="J844" s="52" t="str">
        <f>IF(INDEX('Detail-SR'!$B$8:$B$27,MATCH(I844,'Detail-SR'!$A$8:$A$27,0))="","",IF(INDEX('Detail-SR'!$E$8:$E$27,MATCH(I844,'Detail-SR'!$A$8:$A$27,0))=H844,INDEX('Detail-SR'!$B$8:$B$27,MATCH(I844,'Detail-SR'!$A$8:$A$27,0)),""))</f>
        <v/>
      </c>
      <c r="K844" s="33"/>
      <c r="L844" s="50">
        <f t="shared" si="40"/>
        <v>0</v>
      </c>
      <c r="M844" s="50" t="str">
        <f t="shared" si="41"/>
        <v>D14c</v>
      </c>
    </row>
    <row r="845" spans="1:13" x14ac:dyDescent="0.25">
      <c r="A845" s="50">
        <v>838</v>
      </c>
      <c r="B845" s="50" t="s">
        <v>237</v>
      </c>
      <c r="C845" s="52" t="str">
        <f>IF(H845="","",IF(INDEX('Disrupt-DIH'!$B$8:$B$22,MATCH(B845,'Disrupt-DIH'!$A$8:$A$22,0))="","",INDEX('Disrupt-DIH'!$B$8:$B$22,MATCH(B845,'Disrupt-DIH'!$A$8:$A$22,0))))</f>
        <v/>
      </c>
      <c r="D845" s="64" t="s">
        <v>38</v>
      </c>
      <c r="E845" s="64" t="str">
        <f>IF(INDEX('Disrupt-DIH'!$B$8:$B$22,MATCH($B845,'Disrupt-DIH'!$A$8:$A$22,0))="","",IF(INDEX('Disrupt-DIH'!D$8:D$22,MATCH($B845,'Disrupt-DIH'!$A$8:$A$22,0))="N/A","No","Yes"))</f>
        <v/>
      </c>
      <c r="F845" s="64" t="str">
        <f>IF(INDEX('Disrupt-DIH'!$B$8:$B$22,MATCH($B845,'Disrupt-DIH'!$A$8:$A$22,0))="","",IF(INDEX('Disrupt-DIH'!E$8:E$22,MATCH($B845,'Disrupt-DIH'!$A$8:$A$22,0))="N/A","No","Yes"))</f>
        <v/>
      </c>
      <c r="G845" s="64" t="str">
        <f>IF(INDEX('Disrupt-DIH'!$B$8:$B$22,MATCH($B845,'Disrupt-DIH'!$A$8:$A$22,0))="","",IF(INDEX('Disrupt-DIH'!F$8:F$22,MATCH($B845,'Disrupt-DIH'!$A$8:$A$22,0))="N/A","No","Yes"))</f>
        <v/>
      </c>
      <c r="H845" s="64" t="str">
        <f t="shared" si="39"/>
        <v/>
      </c>
      <c r="I845" s="50">
        <v>18</v>
      </c>
      <c r="J845" s="52" t="str">
        <f>IF(INDEX('Detail-SR'!$B$8:$B$27,MATCH(I845,'Detail-SR'!$A$8:$A$27,0))="","",IF(INDEX('Detail-SR'!$E$8:$E$27,MATCH(I845,'Detail-SR'!$A$8:$A$27,0))=H845,INDEX('Detail-SR'!$B$8:$B$27,MATCH(I845,'Detail-SR'!$A$8:$A$27,0)),""))</f>
        <v/>
      </c>
      <c r="K845" s="33"/>
      <c r="L845" s="50">
        <f t="shared" si="40"/>
        <v>0</v>
      </c>
      <c r="M845" s="50" t="str">
        <f t="shared" si="41"/>
        <v>D14c</v>
      </c>
    </row>
    <row r="846" spans="1:13" x14ac:dyDescent="0.25">
      <c r="A846" s="50">
        <v>839</v>
      </c>
      <c r="B846" s="50" t="s">
        <v>237</v>
      </c>
      <c r="C846" s="52" t="str">
        <f>IF(H846="","",IF(INDEX('Disrupt-DIH'!$B$8:$B$22,MATCH(B846,'Disrupt-DIH'!$A$8:$A$22,0))="","",INDEX('Disrupt-DIH'!$B$8:$B$22,MATCH(B846,'Disrupt-DIH'!$A$8:$A$22,0))))</f>
        <v/>
      </c>
      <c r="D846" s="64" t="s">
        <v>38</v>
      </c>
      <c r="E846" s="64" t="str">
        <f>IF(INDEX('Disrupt-DIH'!$B$8:$B$22,MATCH($B846,'Disrupt-DIH'!$A$8:$A$22,0))="","",IF(INDEX('Disrupt-DIH'!D$8:D$22,MATCH($B846,'Disrupt-DIH'!$A$8:$A$22,0))="N/A","No","Yes"))</f>
        <v/>
      </c>
      <c r="F846" s="64" t="str">
        <f>IF(INDEX('Disrupt-DIH'!$B$8:$B$22,MATCH($B846,'Disrupt-DIH'!$A$8:$A$22,0))="","",IF(INDEX('Disrupt-DIH'!E$8:E$22,MATCH($B846,'Disrupt-DIH'!$A$8:$A$22,0))="N/A","No","Yes"))</f>
        <v/>
      </c>
      <c r="G846" s="64" t="str">
        <f>IF(INDEX('Disrupt-DIH'!$B$8:$B$22,MATCH($B846,'Disrupt-DIH'!$A$8:$A$22,0))="","",IF(INDEX('Disrupt-DIH'!F$8:F$22,MATCH($B846,'Disrupt-DIH'!$A$8:$A$22,0))="N/A","No","Yes"))</f>
        <v/>
      </c>
      <c r="H846" s="64" t="str">
        <f t="shared" si="39"/>
        <v/>
      </c>
      <c r="I846" s="50">
        <v>19</v>
      </c>
      <c r="J846" s="52" t="str">
        <f>IF(INDEX('Detail-SR'!$B$8:$B$27,MATCH(I846,'Detail-SR'!$A$8:$A$27,0))="","",IF(INDEX('Detail-SR'!$E$8:$E$27,MATCH(I846,'Detail-SR'!$A$8:$A$27,0))=H846,INDEX('Detail-SR'!$B$8:$B$27,MATCH(I846,'Detail-SR'!$A$8:$A$27,0)),""))</f>
        <v/>
      </c>
      <c r="K846" s="33"/>
      <c r="L846" s="50">
        <f t="shared" si="40"/>
        <v>0</v>
      </c>
      <c r="M846" s="50" t="str">
        <f t="shared" si="41"/>
        <v>D14c</v>
      </c>
    </row>
    <row r="847" spans="1:13" x14ac:dyDescent="0.25">
      <c r="A847" s="50">
        <v>840</v>
      </c>
      <c r="B847" s="50" t="s">
        <v>237</v>
      </c>
      <c r="C847" s="52" t="str">
        <f>IF(H847="","",IF(INDEX('Disrupt-DIH'!$B$8:$B$22,MATCH(B847,'Disrupt-DIH'!$A$8:$A$22,0))="","",INDEX('Disrupt-DIH'!$B$8:$B$22,MATCH(B847,'Disrupt-DIH'!$A$8:$A$22,0))))</f>
        <v/>
      </c>
      <c r="D847" s="64" t="s">
        <v>38</v>
      </c>
      <c r="E847" s="64" t="str">
        <f>IF(INDEX('Disrupt-DIH'!$B$8:$B$22,MATCH($B847,'Disrupt-DIH'!$A$8:$A$22,0))="","",IF(INDEX('Disrupt-DIH'!D$8:D$22,MATCH($B847,'Disrupt-DIH'!$A$8:$A$22,0))="N/A","No","Yes"))</f>
        <v/>
      </c>
      <c r="F847" s="64" t="str">
        <f>IF(INDEX('Disrupt-DIH'!$B$8:$B$22,MATCH($B847,'Disrupt-DIH'!$A$8:$A$22,0))="","",IF(INDEX('Disrupt-DIH'!E$8:E$22,MATCH($B847,'Disrupt-DIH'!$A$8:$A$22,0))="N/A","No","Yes"))</f>
        <v/>
      </c>
      <c r="G847" s="64" t="str">
        <f>IF(INDEX('Disrupt-DIH'!$B$8:$B$22,MATCH($B847,'Disrupt-DIH'!$A$8:$A$22,0))="","",IF(INDEX('Disrupt-DIH'!F$8:F$22,MATCH($B847,'Disrupt-DIH'!$A$8:$A$22,0))="N/A","No","Yes"))</f>
        <v/>
      </c>
      <c r="H847" s="64" t="str">
        <f t="shared" si="39"/>
        <v/>
      </c>
      <c r="I847" s="50">
        <v>20</v>
      </c>
      <c r="J847" s="52" t="str">
        <f>IF(INDEX('Detail-SR'!$B$8:$B$27,MATCH(I847,'Detail-SR'!$A$8:$A$27,0))="","",IF(INDEX('Detail-SR'!$E$8:$E$27,MATCH(I847,'Detail-SR'!$A$8:$A$27,0))=H847,INDEX('Detail-SR'!$B$8:$B$27,MATCH(I847,'Detail-SR'!$A$8:$A$27,0)),""))</f>
        <v/>
      </c>
      <c r="K847" s="33"/>
      <c r="L847" s="50">
        <f t="shared" si="40"/>
        <v>0</v>
      </c>
      <c r="M847" s="50" t="str">
        <f t="shared" si="41"/>
        <v>D14c</v>
      </c>
    </row>
    <row r="848" spans="1:13" x14ac:dyDescent="0.25">
      <c r="A848" s="50">
        <v>841</v>
      </c>
      <c r="B848" s="50" t="s">
        <v>238</v>
      </c>
      <c r="C848" s="52" t="str">
        <f>IF(H848="","",IF(INDEX('Disrupt-DIH'!$B$8:$B$22,MATCH(B848,'Disrupt-DIH'!$A$8:$A$22,0))="","",INDEX('Disrupt-DIH'!$B$8:$B$22,MATCH(B848,'Disrupt-DIH'!$A$8:$A$22,0))))</f>
        <v/>
      </c>
      <c r="D848" s="64" t="s">
        <v>37</v>
      </c>
      <c r="E848" s="64" t="str">
        <f>IF(INDEX('Disrupt-DIH'!$B$8:$B$22,MATCH($B848,'Disrupt-DIH'!$A$8:$A$22,0))="","",IF(INDEX('Disrupt-DIH'!D$8:D$22,MATCH($B848,'Disrupt-DIH'!$A$8:$A$22,0))="N/A","No","Yes"))</f>
        <v/>
      </c>
      <c r="F848" s="64" t="str">
        <f>IF(INDEX('Disrupt-DIH'!$B$8:$B$22,MATCH($B848,'Disrupt-DIH'!$A$8:$A$22,0))="","",IF(INDEX('Disrupt-DIH'!E$8:E$22,MATCH($B848,'Disrupt-DIH'!$A$8:$A$22,0))="N/A","No","Yes"))</f>
        <v/>
      </c>
      <c r="G848" s="64" t="str">
        <f>IF(INDEX('Disrupt-DIH'!$B$8:$B$22,MATCH($B848,'Disrupt-DIH'!$A$8:$A$22,0))="","",IF(INDEX('Disrupt-DIH'!F$8:F$22,MATCH($B848,'Disrupt-DIH'!$A$8:$A$22,0))="N/A","No","Yes"))</f>
        <v/>
      </c>
      <c r="H848" s="64" t="str">
        <f t="shared" si="39"/>
        <v/>
      </c>
      <c r="I848" s="50">
        <v>1</v>
      </c>
      <c r="J848" s="52" t="str">
        <f>IF(INDEX('Detail-SR'!$B$8:$B$27,MATCH(I848,'Detail-SR'!$A$8:$A$27,0))="","",IF(INDEX('Detail-SR'!$E$8:$E$27,MATCH(I848,'Detail-SR'!$A$8:$A$27,0))=H848,INDEX('Detail-SR'!$B$8:$B$27,MATCH(I848,'Detail-SR'!$A$8:$A$27,0)),""))</f>
        <v/>
      </c>
      <c r="K848" s="33"/>
      <c r="L848" s="50">
        <f t="shared" si="40"/>
        <v>0</v>
      </c>
      <c r="M848" s="50" t="str">
        <f t="shared" si="41"/>
        <v>D15a</v>
      </c>
    </row>
    <row r="849" spans="1:13" x14ac:dyDescent="0.25">
      <c r="A849" s="50">
        <v>842</v>
      </c>
      <c r="B849" s="50" t="s">
        <v>238</v>
      </c>
      <c r="C849" s="52" t="str">
        <f>IF(H849="","",IF(INDEX('Disrupt-DIH'!$B$8:$B$22,MATCH(B849,'Disrupt-DIH'!$A$8:$A$22,0))="","",INDEX('Disrupt-DIH'!$B$8:$B$22,MATCH(B849,'Disrupt-DIH'!$A$8:$A$22,0))))</f>
        <v/>
      </c>
      <c r="D849" s="64" t="s">
        <v>37</v>
      </c>
      <c r="E849" s="64" t="str">
        <f>IF(INDEX('Disrupt-DIH'!$B$8:$B$22,MATCH($B849,'Disrupt-DIH'!$A$8:$A$22,0))="","",IF(INDEX('Disrupt-DIH'!D$8:D$22,MATCH($B849,'Disrupt-DIH'!$A$8:$A$22,0))="N/A","No","Yes"))</f>
        <v/>
      </c>
      <c r="F849" s="64" t="str">
        <f>IF(INDEX('Disrupt-DIH'!$B$8:$B$22,MATCH($B849,'Disrupt-DIH'!$A$8:$A$22,0))="","",IF(INDEX('Disrupt-DIH'!E$8:E$22,MATCH($B849,'Disrupt-DIH'!$A$8:$A$22,0))="N/A","No","Yes"))</f>
        <v/>
      </c>
      <c r="G849" s="64" t="str">
        <f>IF(INDEX('Disrupt-DIH'!$B$8:$B$22,MATCH($B849,'Disrupt-DIH'!$A$8:$A$22,0))="","",IF(INDEX('Disrupt-DIH'!F$8:F$22,MATCH($B849,'Disrupt-DIH'!$A$8:$A$22,0))="N/A","No","Yes"))</f>
        <v/>
      </c>
      <c r="H849" s="64" t="str">
        <f t="shared" si="39"/>
        <v/>
      </c>
      <c r="I849" s="50">
        <v>2</v>
      </c>
      <c r="J849" s="52" t="str">
        <f>IF(INDEX('Detail-SR'!$B$8:$B$27,MATCH(I849,'Detail-SR'!$A$8:$A$27,0))="","",IF(INDEX('Detail-SR'!$E$8:$E$27,MATCH(I849,'Detail-SR'!$A$8:$A$27,0))=H849,INDEX('Detail-SR'!$B$8:$B$27,MATCH(I849,'Detail-SR'!$A$8:$A$27,0)),""))</f>
        <v/>
      </c>
      <c r="K849" s="33"/>
      <c r="L849" s="50">
        <f t="shared" si="40"/>
        <v>0</v>
      </c>
      <c r="M849" s="50" t="str">
        <f t="shared" si="41"/>
        <v>D15a</v>
      </c>
    </row>
    <row r="850" spans="1:13" x14ac:dyDescent="0.25">
      <c r="A850" s="50">
        <v>843</v>
      </c>
      <c r="B850" s="50" t="s">
        <v>238</v>
      </c>
      <c r="C850" s="52" t="str">
        <f>IF(H850="","",IF(INDEX('Disrupt-DIH'!$B$8:$B$22,MATCH(B850,'Disrupt-DIH'!$A$8:$A$22,0))="","",INDEX('Disrupt-DIH'!$B$8:$B$22,MATCH(B850,'Disrupt-DIH'!$A$8:$A$22,0))))</f>
        <v/>
      </c>
      <c r="D850" s="64" t="s">
        <v>37</v>
      </c>
      <c r="E850" s="64" t="str">
        <f>IF(INDEX('Disrupt-DIH'!$B$8:$B$22,MATCH($B850,'Disrupt-DIH'!$A$8:$A$22,0))="","",IF(INDEX('Disrupt-DIH'!D$8:D$22,MATCH($B850,'Disrupt-DIH'!$A$8:$A$22,0))="N/A","No","Yes"))</f>
        <v/>
      </c>
      <c r="F850" s="64" t="str">
        <f>IF(INDEX('Disrupt-DIH'!$B$8:$B$22,MATCH($B850,'Disrupt-DIH'!$A$8:$A$22,0))="","",IF(INDEX('Disrupt-DIH'!E$8:E$22,MATCH($B850,'Disrupt-DIH'!$A$8:$A$22,0))="N/A","No","Yes"))</f>
        <v/>
      </c>
      <c r="G850" s="64" t="str">
        <f>IF(INDEX('Disrupt-DIH'!$B$8:$B$22,MATCH($B850,'Disrupt-DIH'!$A$8:$A$22,0))="","",IF(INDEX('Disrupt-DIH'!F$8:F$22,MATCH($B850,'Disrupt-DIH'!$A$8:$A$22,0))="N/A","No","Yes"))</f>
        <v/>
      </c>
      <c r="H850" s="64" t="str">
        <f t="shared" si="39"/>
        <v/>
      </c>
      <c r="I850" s="50">
        <v>3</v>
      </c>
      <c r="J850" s="52" t="str">
        <f>IF(INDEX('Detail-SR'!$B$8:$B$27,MATCH(I850,'Detail-SR'!$A$8:$A$27,0))="","",IF(INDEX('Detail-SR'!$E$8:$E$27,MATCH(I850,'Detail-SR'!$A$8:$A$27,0))=H850,INDEX('Detail-SR'!$B$8:$B$27,MATCH(I850,'Detail-SR'!$A$8:$A$27,0)),""))</f>
        <v/>
      </c>
      <c r="K850" s="33"/>
      <c r="L850" s="50">
        <f t="shared" si="40"/>
        <v>0</v>
      </c>
      <c r="M850" s="50" t="str">
        <f t="shared" si="41"/>
        <v>D15a</v>
      </c>
    </row>
    <row r="851" spans="1:13" x14ac:dyDescent="0.25">
      <c r="A851" s="50">
        <v>844</v>
      </c>
      <c r="B851" s="50" t="s">
        <v>238</v>
      </c>
      <c r="C851" s="52" t="str">
        <f>IF(H851="","",IF(INDEX('Disrupt-DIH'!$B$8:$B$22,MATCH(B851,'Disrupt-DIH'!$A$8:$A$22,0))="","",INDEX('Disrupt-DIH'!$B$8:$B$22,MATCH(B851,'Disrupt-DIH'!$A$8:$A$22,0))))</f>
        <v/>
      </c>
      <c r="D851" s="64" t="s">
        <v>37</v>
      </c>
      <c r="E851" s="64" t="str">
        <f>IF(INDEX('Disrupt-DIH'!$B$8:$B$22,MATCH($B851,'Disrupt-DIH'!$A$8:$A$22,0))="","",IF(INDEX('Disrupt-DIH'!D$8:D$22,MATCH($B851,'Disrupt-DIH'!$A$8:$A$22,0))="N/A","No","Yes"))</f>
        <v/>
      </c>
      <c r="F851" s="64" t="str">
        <f>IF(INDEX('Disrupt-DIH'!$B$8:$B$22,MATCH($B851,'Disrupt-DIH'!$A$8:$A$22,0))="","",IF(INDEX('Disrupt-DIH'!E$8:E$22,MATCH($B851,'Disrupt-DIH'!$A$8:$A$22,0))="N/A","No","Yes"))</f>
        <v/>
      </c>
      <c r="G851" s="64" t="str">
        <f>IF(INDEX('Disrupt-DIH'!$B$8:$B$22,MATCH($B851,'Disrupt-DIH'!$A$8:$A$22,0))="","",IF(INDEX('Disrupt-DIH'!F$8:F$22,MATCH($B851,'Disrupt-DIH'!$A$8:$A$22,0))="N/A","No","Yes"))</f>
        <v/>
      </c>
      <c r="H851" s="64" t="str">
        <f t="shared" si="39"/>
        <v/>
      </c>
      <c r="I851" s="50">
        <v>4</v>
      </c>
      <c r="J851" s="52" t="str">
        <f>IF(INDEX('Detail-SR'!$B$8:$B$27,MATCH(I851,'Detail-SR'!$A$8:$A$27,0))="","",IF(INDEX('Detail-SR'!$E$8:$E$27,MATCH(I851,'Detail-SR'!$A$8:$A$27,0))=H851,INDEX('Detail-SR'!$B$8:$B$27,MATCH(I851,'Detail-SR'!$A$8:$A$27,0)),""))</f>
        <v/>
      </c>
      <c r="K851" s="33"/>
      <c r="L851" s="50">
        <f t="shared" si="40"/>
        <v>0</v>
      </c>
      <c r="M851" s="50" t="str">
        <f t="shared" si="41"/>
        <v>D15a</v>
      </c>
    </row>
    <row r="852" spans="1:13" x14ac:dyDescent="0.25">
      <c r="A852" s="50">
        <v>845</v>
      </c>
      <c r="B852" s="50" t="s">
        <v>238</v>
      </c>
      <c r="C852" s="52" t="str">
        <f>IF(H852="","",IF(INDEX('Disrupt-DIH'!$B$8:$B$22,MATCH(B852,'Disrupt-DIH'!$A$8:$A$22,0))="","",INDEX('Disrupt-DIH'!$B$8:$B$22,MATCH(B852,'Disrupt-DIH'!$A$8:$A$22,0))))</f>
        <v/>
      </c>
      <c r="D852" s="64" t="s">
        <v>37</v>
      </c>
      <c r="E852" s="64" t="str">
        <f>IF(INDEX('Disrupt-DIH'!$B$8:$B$22,MATCH($B852,'Disrupt-DIH'!$A$8:$A$22,0))="","",IF(INDEX('Disrupt-DIH'!D$8:D$22,MATCH($B852,'Disrupt-DIH'!$A$8:$A$22,0))="N/A","No","Yes"))</f>
        <v/>
      </c>
      <c r="F852" s="64" t="str">
        <f>IF(INDEX('Disrupt-DIH'!$B$8:$B$22,MATCH($B852,'Disrupt-DIH'!$A$8:$A$22,0))="","",IF(INDEX('Disrupt-DIH'!E$8:E$22,MATCH($B852,'Disrupt-DIH'!$A$8:$A$22,0))="N/A","No","Yes"))</f>
        <v/>
      </c>
      <c r="G852" s="64" t="str">
        <f>IF(INDEX('Disrupt-DIH'!$B$8:$B$22,MATCH($B852,'Disrupt-DIH'!$A$8:$A$22,0))="","",IF(INDEX('Disrupt-DIH'!F$8:F$22,MATCH($B852,'Disrupt-DIH'!$A$8:$A$22,0))="N/A","No","Yes"))</f>
        <v/>
      </c>
      <c r="H852" s="64" t="str">
        <f t="shared" si="39"/>
        <v/>
      </c>
      <c r="I852" s="50">
        <v>5</v>
      </c>
      <c r="J852" s="52" t="str">
        <f>IF(INDEX('Detail-SR'!$B$8:$B$27,MATCH(I852,'Detail-SR'!$A$8:$A$27,0))="","",IF(INDEX('Detail-SR'!$E$8:$E$27,MATCH(I852,'Detail-SR'!$A$8:$A$27,0))=H852,INDEX('Detail-SR'!$B$8:$B$27,MATCH(I852,'Detail-SR'!$A$8:$A$27,0)),""))</f>
        <v/>
      </c>
      <c r="K852" s="33"/>
      <c r="L852" s="50">
        <f t="shared" si="40"/>
        <v>0</v>
      </c>
      <c r="M852" s="50" t="str">
        <f t="shared" si="41"/>
        <v>D15a</v>
      </c>
    </row>
    <row r="853" spans="1:13" x14ac:dyDescent="0.25">
      <c r="A853" s="50">
        <v>846</v>
      </c>
      <c r="B853" s="50" t="s">
        <v>238</v>
      </c>
      <c r="C853" s="52" t="str">
        <f>IF(H853="","",IF(INDEX('Disrupt-DIH'!$B$8:$B$22,MATCH(B853,'Disrupt-DIH'!$A$8:$A$22,0))="","",INDEX('Disrupt-DIH'!$B$8:$B$22,MATCH(B853,'Disrupt-DIH'!$A$8:$A$22,0))))</f>
        <v/>
      </c>
      <c r="D853" s="64" t="s">
        <v>37</v>
      </c>
      <c r="E853" s="64" t="str">
        <f>IF(INDEX('Disrupt-DIH'!$B$8:$B$22,MATCH($B853,'Disrupt-DIH'!$A$8:$A$22,0))="","",IF(INDEX('Disrupt-DIH'!D$8:D$22,MATCH($B853,'Disrupt-DIH'!$A$8:$A$22,0))="N/A","No","Yes"))</f>
        <v/>
      </c>
      <c r="F853" s="64" t="str">
        <f>IF(INDEX('Disrupt-DIH'!$B$8:$B$22,MATCH($B853,'Disrupt-DIH'!$A$8:$A$22,0))="","",IF(INDEX('Disrupt-DIH'!E$8:E$22,MATCH($B853,'Disrupt-DIH'!$A$8:$A$22,0))="N/A","No","Yes"))</f>
        <v/>
      </c>
      <c r="G853" s="64" t="str">
        <f>IF(INDEX('Disrupt-DIH'!$B$8:$B$22,MATCH($B853,'Disrupt-DIH'!$A$8:$A$22,0))="","",IF(INDEX('Disrupt-DIH'!F$8:F$22,MATCH($B853,'Disrupt-DIH'!$A$8:$A$22,0))="N/A","No","Yes"))</f>
        <v/>
      </c>
      <c r="H853" s="64" t="str">
        <f t="shared" si="39"/>
        <v/>
      </c>
      <c r="I853" s="50">
        <v>6</v>
      </c>
      <c r="J853" s="52" t="str">
        <f>IF(INDEX('Detail-SR'!$B$8:$B$27,MATCH(I853,'Detail-SR'!$A$8:$A$27,0))="","",IF(INDEX('Detail-SR'!$E$8:$E$27,MATCH(I853,'Detail-SR'!$A$8:$A$27,0))=H853,INDEX('Detail-SR'!$B$8:$B$27,MATCH(I853,'Detail-SR'!$A$8:$A$27,0)),""))</f>
        <v/>
      </c>
      <c r="K853" s="33"/>
      <c r="L853" s="50">
        <f t="shared" si="40"/>
        <v>0</v>
      </c>
      <c r="M853" s="50" t="str">
        <f t="shared" si="41"/>
        <v>D15a</v>
      </c>
    </row>
    <row r="854" spans="1:13" x14ac:dyDescent="0.25">
      <c r="A854" s="50">
        <v>847</v>
      </c>
      <c r="B854" s="50" t="s">
        <v>238</v>
      </c>
      <c r="C854" s="52" t="str">
        <f>IF(H854="","",IF(INDEX('Disrupt-DIH'!$B$8:$B$22,MATCH(B854,'Disrupt-DIH'!$A$8:$A$22,0))="","",INDEX('Disrupt-DIH'!$B$8:$B$22,MATCH(B854,'Disrupt-DIH'!$A$8:$A$22,0))))</f>
        <v/>
      </c>
      <c r="D854" s="64" t="s">
        <v>37</v>
      </c>
      <c r="E854" s="64" t="str">
        <f>IF(INDEX('Disrupt-DIH'!$B$8:$B$22,MATCH($B854,'Disrupt-DIH'!$A$8:$A$22,0))="","",IF(INDEX('Disrupt-DIH'!D$8:D$22,MATCH($B854,'Disrupt-DIH'!$A$8:$A$22,0))="N/A","No","Yes"))</f>
        <v/>
      </c>
      <c r="F854" s="64" t="str">
        <f>IF(INDEX('Disrupt-DIH'!$B$8:$B$22,MATCH($B854,'Disrupt-DIH'!$A$8:$A$22,0))="","",IF(INDEX('Disrupt-DIH'!E$8:E$22,MATCH($B854,'Disrupt-DIH'!$A$8:$A$22,0))="N/A","No","Yes"))</f>
        <v/>
      </c>
      <c r="G854" s="64" t="str">
        <f>IF(INDEX('Disrupt-DIH'!$B$8:$B$22,MATCH($B854,'Disrupt-DIH'!$A$8:$A$22,0))="","",IF(INDEX('Disrupt-DIH'!F$8:F$22,MATCH($B854,'Disrupt-DIH'!$A$8:$A$22,0))="N/A","No","Yes"))</f>
        <v/>
      </c>
      <c r="H854" s="64" t="str">
        <f t="shared" si="39"/>
        <v/>
      </c>
      <c r="I854" s="50">
        <v>7</v>
      </c>
      <c r="J854" s="52" t="str">
        <f>IF(INDEX('Detail-SR'!$B$8:$B$27,MATCH(I854,'Detail-SR'!$A$8:$A$27,0))="","",IF(INDEX('Detail-SR'!$E$8:$E$27,MATCH(I854,'Detail-SR'!$A$8:$A$27,0))=H854,INDEX('Detail-SR'!$B$8:$B$27,MATCH(I854,'Detail-SR'!$A$8:$A$27,0)),""))</f>
        <v/>
      </c>
      <c r="K854" s="33"/>
      <c r="L854" s="50">
        <f t="shared" si="40"/>
        <v>0</v>
      </c>
      <c r="M854" s="50" t="str">
        <f t="shared" si="41"/>
        <v>D15a</v>
      </c>
    </row>
    <row r="855" spans="1:13" x14ac:dyDescent="0.25">
      <c r="A855" s="50">
        <v>848</v>
      </c>
      <c r="B855" s="50" t="s">
        <v>238</v>
      </c>
      <c r="C855" s="52" t="str">
        <f>IF(H855="","",IF(INDEX('Disrupt-DIH'!$B$8:$B$22,MATCH(B855,'Disrupt-DIH'!$A$8:$A$22,0))="","",INDEX('Disrupt-DIH'!$B$8:$B$22,MATCH(B855,'Disrupt-DIH'!$A$8:$A$22,0))))</f>
        <v/>
      </c>
      <c r="D855" s="64" t="s">
        <v>37</v>
      </c>
      <c r="E855" s="64" t="str">
        <f>IF(INDEX('Disrupt-DIH'!$B$8:$B$22,MATCH($B855,'Disrupt-DIH'!$A$8:$A$22,0))="","",IF(INDEX('Disrupt-DIH'!D$8:D$22,MATCH($B855,'Disrupt-DIH'!$A$8:$A$22,0))="N/A","No","Yes"))</f>
        <v/>
      </c>
      <c r="F855" s="64" t="str">
        <f>IF(INDEX('Disrupt-DIH'!$B$8:$B$22,MATCH($B855,'Disrupt-DIH'!$A$8:$A$22,0))="","",IF(INDEX('Disrupt-DIH'!E$8:E$22,MATCH($B855,'Disrupt-DIH'!$A$8:$A$22,0))="N/A","No","Yes"))</f>
        <v/>
      </c>
      <c r="G855" s="64" t="str">
        <f>IF(INDEX('Disrupt-DIH'!$B$8:$B$22,MATCH($B855,'Disrupt-DIH'!$A$8:$A$22,0))="","",IF(INDEX('Disrupt-DIH'!F$8:F$22,MATCH($B855,'Disrupt-DIH'!$A$8:$A$22,0))="N/A","No","Yes"))</f>
        <v/>
      </c>
      <c r="H855" s="64" t="str">
        <f t="shared" si="39"/>
        <v/>
      </c>
      <c r="I855" s="50">
        <v>8</v>
      </c>
      <c r="J855" s="52" t="str">
        <f>IF(INDEX('Detail-SR'!$B$8:$B$27,MATCH(I855,'Detail-SR'!$A$8:$A$27,0))="","",IF(INDEX('Detail-SR'!$E$8:$E$27,MATCH(I855,'Detail-SR'!$A$8:$A$27,0))=H855,INDEX('Detail-SR'!$B$8:$B$27,MATCH(I855,'Detail-SR'!$A$8:$A$27,0)),""))</f>
        <v/>
      </c>
      <c r="K855" s="33"/>
      <c r="L855" s="50">
        <f t="shared" si="40"/>
        <v>0</v>
      </c>
      <c r="M855" s="50" t="str">
        <f t="shared" si="41"/>
        <v>D15a</v>
      </c>
    </row>
    <row r="856" spans="1:13" x14ac:dyDescent="0.25">
      <c r="A856" s="50">
        <v>849</v>
      </c>
      <c r="B856" s="50" t="s">
        <v>238</v>
      </c>
      <c r="C856" s="52" t="str">
        <f>IF(H856="","",IF(INDEX('Disrupt-DIH'!$B$8:$B$22,MATCH(B856,'Disrupt-DIH'!$A$8:$A$22,0))="","",INDEX('Disrupt-DIH'!$B$8:$B$22,MATCH(B856,'Disrupt-DIH'!$A$8:$A$22,0))))</f>
        <v/>
      </c>
      <c r="D856" s="64" t="s">
        <v>37</v>
      </c>
      <c r="E856" s="64" t="str">
        <f>IF(INDEX('Disrupt-DIH'!$B$8:$B$22,MATCH($B856,'Disrupt-DIH'!$A$8:$A$22,0))="","",IF(INDEX('Disrupt-DIH'!D$8:D$22,MATCH($B856,'Disrupt-DIH'!$A$8:$A$22,0))="N/A","No","Yes"))</f>
        <v/>
      </c>
      <c r="F856" s="64" t="str">
        <f>IF(INDEX('Disrupt-DIH'!$B$8:$B$22,MATCH($B856,'Disrupt-DIH'!$A$8:$A$22,0))="","",IF(INDEX('Disrupt-DIH'!E$8:E$22,MATCH($B856,'Disrupt-DIH'!$A$8:$A$22,0))="N/A","No","Yes"))</f>
        <v/>
      </c>
      <c r="G856" s="64" t="str">
        <f>IF(INDEX('Disrupt-DIH'!$B$8:$B$22,MATCH($B856,'Disrupt-DIH'!$A$8:$A$22,0))="","",IF(INDEX('Disrupt-DIH'!F$8:F$22,MATCH($B856,'Disrupt-DIH'!$A$8:$A$22,0))="N/A","No","Yes"))</f>
        <v/>
      </c>
      <c r="H856" s="64" t="str">
        <f t="shared" si="39"/>
        <v/>
      </c>
      <c r="I856" s="50">
        <v>9</v>
      </c>
      <c r="J856" s="52" t="str">
        <f>IF(INDEX('Detail-SR'!$B$8:$B$27,MATCH(I856,'Detail-SR'!$A$8:$A$27,0))="","",IF(INDEX('Detail-SR'!$E$8:$E$27,MATCH(I856,'Detail-SR'!$A$8:$A$27,0))=H856,INDEX('Detail-SR'!$B$8:$B$27,MATCH(I856,'Detail-SR'!$A$8:$A$27,0)),""))</f>
        <v/>
      </c>
      <c r="K856" s="33"/>
      <c r="L856" s="50">
        <f t="shared" si="40"/>
        <v>0</v>
      </c>
      <c r="M856" s="50" t="str">
        <f t="shared" si="41"/>
        <v>D15a</v>
      </c>
    </row>
    <row r="857" spans="1:13" x14ac:dyDescent="0.25">
      <c r="A857" s="50">
        <v>850</v>
      </c>
      <c r="B857" s="50" t="s">
        <v>238</v>
      </c>
      <c r="C857" s="52" t="str">
        <f>IF(H857="","",IF(INDEX('Disrupt-DIH'!$B$8:$B$22,MATCH(B857,'Disrupt-DIH'!$A$8:$A$22,0))="","",INDEX('Disrupt-DIH'!$B$8:$B$22,MATCH(B857,'Disrupt-DIH'!$A$8:$A$22,0))))</f>
        <v/>
      </c>
      <c r="D857" s="64" t="s">
        <v>37</v>
      </c>
      <c r="E857" s="64" t="str">
        <f>IF(INDEX('Disrupt-DIH'!$B$8:$B$22,MATCH($B857,'Disrupt-DIH'!$A$8:$A$22,0))="","",IF(INDEX('Disrupt-DIH'!D$8:D$22,MATCH($B857,'Disrupt-DIH'!$A$8:$A$22,0))="N/A","No","Yes"))</f>
        <v/>
      </c>
      <c r="F857" s="64" t="str">
        <f>IF(INDEX('Disrupt-DIH'!$B$8:$B$22,MATCH($B857,'Disrupt-DIH'!$A$8:$A$22,0))="","",IF(INDEX('Disrupt-DIH'!E$8:E$22,MATCH($B857,'Disrupt-DIH'!$A$8:$A$22,0))="N/A","No","Yes"))</f>
        <v/>
      </c>
      <c r="G857" s="64" t="str">
        <f>IF(INDEX('Disrupt-DIH'!$B$8:$B$22,MATCH($B857,'Disrupt-DIH'!$A$8:$A$22,0))="","",IF(INDEX('Disrupt-DIH'!F$8:F$22,MATCH($B857,'Disrupt-DIH'!$A$8:$A$22,0))="N/A","No","Yes"))</f>
        <v/>
      </c>
      <c r="H857" s="64" t="str">
        <f t="shared" si="39"/>
        <v/>
      </c>
      <c r="I857" s="50">
        <v>10</v>
      </c>
      <c r="J857" s="52" t="str">
        <f>IF(INDEX('Detail-SR'!$B$8:$B$27,MATCH(I857,'Detail-SR'!$A$8:$A$27,0))="","",IF(INDEX('Detail-SR'!$E$8:$E$27,MATCH(I857,'Detail-SR'!$A$8:$A$27,0))=H857,INDEX('Detail-SR'!$B$8:$B$27,MATCH(I857,'Detail-SR'!$A$8:$A$27,0)),""))</f>
        <v/>
      </c>
      <c r="K857" s="33"/>
      <c r="L857" s="50">
        <f t="shared" si="40"/>
        <v>0</v>
      </c>
      <c r="M857" s="50" t="str">
        <f t="shared" si="41"/>
        <v>D15a</v>
      </c>
    </row>
    <row r="858" spans="1:13" x14ac:dyDescent="0.25">
      <c r="A858" s="50">
        <v>851</v>
      </c>
      <c r="B858" s="50" t="s">
        <v>238</v>
      </c>
      <c r="C858" s="52" t="str">
        <f>IF(H858="","",IF(INDEX('Disrupt-DIH'!$B$8:$B$22,MATCH(B858,'Disrupt-DIH'!$A$8:$A$22,0))="","",INDEX('Disrupt-DIH'!$B$8:$B$22,MATCH(B858,'Disrupt-DIH'!$A$8:$A$22,0))))</f>
        <v/>
      </c>
      <c r="D858" s="64" t="s">
        <v>37</v>
      </c>
      <c r="E858" s="64" t="str">
        <f>IF(INDEX('Disrupt-DIH'!$B$8:$B$22,MATCH($B858,'Disrupt-DIH'!$A$8:$A$22,0))="","",IF(INDEX('Disrupt-DIH'!D$8:D$22,MATCH($B858,'Disrupt-DIH'!$A$8:$A$22,0))="N/A","No","Yes"))</f>
        <v/>
      </c>
      <c r="F858" s="64" t="str">
        <f>IF(INDEX('Disrupt-DIH'!$B$8:$B$22,MATCH($B858,'Disrupt-DIH'!$A$8:$A$22,0))="","",IF(INDEX('Disrupt-DIH'!E$8:E$22,MATCH($B858,'Disrupt-DIH'!$A$8:$A$22,0))="N/A","No","Yes"))</f>
        <v/>
      </c>
      <c r="G858" s="64" t="str">
        <f>IF(INDEX('Disrupt-DIH'!$B$8:$B$22,MATCH($B858,'Disrupt-DIH'!$A$8:$A$22,0))="","",IF(INDEX('Disrupt-DIH'!F$8:F$22,MATCH($B858,'Disrupt-DIH'!$A$8:$A$22,0))="N/A","No","Yes"))</f>
        <v/>
      </c>
      <c r="H858" s="64" t="str">
        <f t="shared" si="39"/>
        <v/>
      </c>
      <c r="I858" s="50">
        <v>11</v>
      </c>
      <c r="J858" s="52" t="str">
        <f>IF(INDEX('Detail-SR'!$B$8:$B$27,MATCH(I858,'Detail-SR'!$A$8:$A$27,0))="","",IF(INDEX('Detail-SR'!$E$8:$E$27,MATCH(I858,'Detail-SR'!$A$8:$A$27,0))=H858,INDEX('Detail-SR'!$B$8:$B$27,MATCH(I858,'Detail-SR'!$A$8:$A$27,0)),""))</f>
        <v/>
      </c>
      <c r="K858" s="33"/>
      <c r="L858" s="50">
        <f t="shared" si="40"/>
        <v>0</v>
      </c>
      <c r="M858" s="50" t="str">
        <f t="shared" si="41"/>
        <v>D15a</v>
      </c>
    </row>
    <row r="859" spans="1:13" x14ac:dyDescent="0.25">
      <c r="A859" s="50">
        <v>852</v>
      </c>
      <c r="B859" s="50" t="s">
        <v>238</v>
      </c>
      <c r="C859" s="52" t="str">
        <f>IF(H859="","",IF(INDEX('Disrupt-DIH'!$B$8:$B$22,MATCH(B859,'Disrupt-DIH'!$A$8:$A$22,0))="","",INDEX('Disrupt-DIH'!$B$8:$B$22,MATCH(B859,'Disrupt-DIH'!$A$8:$A$22,0))))</f>
        <v/>
      </c>
      <c r="D859" s="64" t="s">
        <v>37</v>
      </c>
      <c r="E859" s="64" t="str">
        <f>IF(INDEX('Disrupt-DIH'!$B$8:$B$22,MATCH($B859,'Disrupt-DIH'!$A$8:$A$22,0))="","",IF(INDEX('Disrupt-DIH'!D$8:D$22,MATCH($B859,'Disrupt-DIH'!$A$8:$A$22,0))="N/A","No","Yes"))</f>
        <v/>
      </c>
      <c r="F859" s="64" t="str">
        <f>IF(INDEX('Disrupt-DIH'!$B$8:$B$22,MATCH($B859,'Disrupt-DIH'!$A$8:$A$22,0))="","",IF(INDEX('Disrupt-DIH'!E$8:E$22,MATCH($B859,'Disrupt-DIH'!$A$8:$A$22,0))="N/A","No","Yes"))</f>
        <v/>
      </c>
      <c r="G859" s="64" t="str">
        <f>IF(INDEX('Disrupt-DIH'!$B$8:$B$22,MATCH($B859,'Disrupt-DIH'!$A$8:$A$22,0))="","",IF(INDEX('Disrupt-DIH'!F$8:F$22,MATCH($B859,'Disrupt-DIH'!$A$8:$A$22,0))="N/A","No","Yes"))</f>
        <v/>
      </c>
      <c r="H859" s="64" t="str">
        <f t="shared" si="39"/>
        <v/>
      </c>
      <c r="I859" s="50">
        <v>12</v>
      </c>
      <c r="J859" s="52" t="str">
        <f>IF(INDEX('Detail-SR'!$B$8:$B$27,MATCH(I859,'Detail-SR'!$A$8:$A$27,0))="","",IF(INDEX('Detail-SR'!$E$8:$E$27,MATCH(I859,'Detail-SR'!$A$8:$A$27,0))=H859,INDEX('Detail-SR'!$B$8:$B$27,MATCH(I859,'Detail-SR'!$A$8:$A$27,0)),""))</f>
        <v/>
      </c>
      <c r="K859" s="33"/>
      <c r="L859" s="50">
        <f t="shared" si="40"/>
        <v>0</v>
      </c>
      <c r="M859" s="50" t="str">
        <f t="shared" si="41"/>
        <v>D15a</v>
      </c>
    </row>
    <row r="860" spans="1:13" x14ac:dyDescent="0.25">
      <c r="A860" s="50">
        <v>853</v>
      </c>
      <c r="B860" s="50" t="s">
        <v>238</v>
      </c>
      <c r="C860" s="52" t="str">
        <f>IF(H860="","",IF(INDEX('Disrupt-DIH'!$B$8:$B$22,MATCH(B860,'Disrupt-DIH'!$A$8:$A$22,0))="","",INDEX('Disrupt-DIH'!$B$8:$B$22,MATCH(B860,'Disrupt-DIH'!$A$8:$A$22,0))))</f>
        <v/>
      </c>
      <c r="D860" s="64" t="s">
        <v>37</v>
      </c>
      <c r="E860" s="64" t="str">
        <f>IF(INDEX('Disrupt-DIH'!$B$8:$B$22,MATCH($B860,'Disrupt-DIH'!$A$8:$A$22,0))="","",IF(INDEX('Disrupt-DIH'!D$8:D$22,MATCH($B860,'Disrupt-DIH'!$A$8:$A$22,0))="N/A","No","Yes"))</f>
        <v/>
      </c>
      <c r="F860" s="64" t="str">
        <f>IF(INDEX('Disrupt-DIH'!$B$8:$B$22,MATCH($B860,'Disrupt-DIH'!$A$8:$A$22,0))="","",IF(INDEX('Disrupt-DIH'!E$8:E$22,MATCH($B860,'Disrupt-DIH'!$A$8:$A$22,0))="N/A","No","Yes"))</f>
        <v/>
      </c>
      <c r="G860" s="64" t="str">
        <f>IF(INDEX('Disrupt-DIH'!$B$8:$B$22,MATCH($B860,'Disrupt-DIH'!$A$8:$A$22,0))="","",IF(INDEX('Disrupt-DIH'!F$8:F$22,MATCH($B860,'Disrupt-DIH'!$A$8:$A$22,0))="N/A","No","Yes"))</f>
        <v/>
      </c>
      <c r="H860" s="64" t="str">
        <f t="shared" si="39"/>
        <v/>
      </c>
      <c r="I860" s="50">
        <v>13</v>
      </c>
      <c r="J860" s="52" t="str">
        <f>IF(INDEX('Detail-SR'!$B$8:$B$27,MATCH(I860,'Detail-SR'!$A$8:$A$27,0))="","",IF(INDEX('Detail-SR'!$E$8:$E$27,MATCH(I860,'Detail-SR'!$A$8:$A$27,0))=H860,INDEX('Detail-SR'!$B$8:$B$27,MATCH(I860,'Detail-SR'!$A$8:$A$27,0)),""))</f>
        <v/>
      </c>
      <c r="K860" s="33"/>
      <c r="L860" s="50">
        <f t="shared" si="40"/>
        <v>0</v>
      </c>
      <c r="M860" s="50" t="str">
        <f t="shared" si="41"/>
        <v>D15a</v>
      </c>
    </row>
    <row r="861" spans="1:13" x14ac:dyDescent="0.25">
      <c r="A861" s="50">
        <v>854</v>
      </c>
      <c r="B861" s="50" t="s">
        <v>238</v>
      </c>
      <c r="C861" s="52" t="str">
        <f>IF(H861="","",IF(INDEX('Disrupt-DIH'!$B$8:$B$22,MATCH(B861,'Disrupt-DIH'!$A$8:$A$22,0))="","",INDEX('Disrupt-DIH'!$B$8:$B$22,MATCH(B861,'Disrupt-DIH'!$A$8:$A$22,0))))</f>
        <v/>
      </c>
      <c r="D861" s="64" t="s">
        <v>37</v>
      </c>
      <c r="E861" s="64" t="str">
        <f>IF(INDEX('Disrupt-DIH'!$B$8:$B$22,MATCH($B861,'Disrupt-DIH'!$A$8:$A$22,0))="","",IF(INDEX('Disrupt-DIH'!D$8:D$22,MATCH($B861,'Disrupt-DIH'!$A$8:$A$22,0))="N/A","No","Yes"))</f>
        <v/>
      </c>
      <c r="F861" s="64" t="str">
        <f>IF(INDEX('Disrupt-DIH'!$B$8:$B$22,MATCH($B861,'Disrupt-DIH'!$A$8:$A$22,0))="","",IF(INDEX('Disrupt-DIH'!E$8:E$22,MATCH($B861,'Disrupt-DIH'!$A$8:$A$22,0))="N/A","No","Yes"))</f>
        <v/>
      </c>
      <c r="G861" s="64" t="str">
        <f>IF(INDEX('Disrupt-DIH'!$B$8:$B$22,MATCH($B861,'Disrupt-DIH'!$A$8:$A$22,0))="","",IF(INDEX('Disrupt-DIH'!F$8:F$22,MATCH($B861,'Disrupt-DIH'!$A$8:$A$22,0))="N/A","No","Yes"))</f>
        <v/>
      </c>
      <c r="H861" s="64" t="str">
        <f t="shared" si="39"/>
        <v/>
      </c>
      <c r="I861" s="50">
        <v>14</v>
      </c>
      <c r="J861" s="52" t="str">
        <f>IF(INDEX('Detail-SR'!$B$8:$B$27,MATCH(I861,'Detail-SR'!$A$8:$A$27,0))="","",IF(INDEX('Detail-SR'!$E$8:$E$27,MATCH(I861,'Detail-SR'!$A$8:$A$27,0))=H861,INDEX('Detail-SR'!$B$8:$B$27,MATCH(I861,'Detail-SR'!$A$8:$A$27,0)),""))</f>
        <v/>
      </c>
      <c r="K861" s="33"/>
      <c r="L861" s="50">
        <f t="shared" si="40"/>
        <v>0</v>
      </c>
      <c r="M861" s="50" t="str">
        <f t="shared" si="41"/>
        <v>D15a</v>
      </c>
    </row>
    <row r="862" spans="1:13" x14ac:dyDescent="0.25">
      <c r="A862" s="50">
        <v>855</v>
      </c>
      <c r="B862" s="50" t="s">
        <v>238</v>
      </c>
      <c r="C862" s="52" t="str">
        <f>IF(H862="","",IF(INDEX('Disrupt-DIH'!$B$8:$B$22,MATCH(B862,'Disrupt-DIH'!$A$8:$A$22,0))="","",INDEX('Disrupt-DIH'!$B$8:$B$22,MATCH(B862,'Disrupt-DIH'!$A$8:$A$22,0))))</f>
        <v/>
      </c>
      <c r="D862" s="64" t="s">
        <v>37</v>
      </c>
      <c r="E862" s="64" t="str">
        <f>IF(INDEX('Disrupt-DIH'!$B$8:$B$22,MATCH($B862,'Disrupt-DIH'!$A$8:$A$22,0))="","",IF(INDEX('Disrupt-DIH'!D$8:D$22,MATCH($B862,'Disrupt-DIH'!$A$8:$A$22,0))="N/A","No","Yes"))</f>
        <v/>
      </c>
      <c r="F862" s="64" t="str">
        <f>IF(INDEX('Disrupt-DIH'!$B$8:$B$22,MATCH($B862,'Disrupt-DIH'!$A$8:$A$22,0))="","",IF(INDEX('Disrupt-DIH'!E$8:E$22,MATCH($B862,'Disrupt-DIH'!$A$8:$A$22,0))="N/A","No","Yes"))</f>
        <v/>
      </c>
      <c r="G862" s="64" t="str">
        <f>IF(INDEX('Disrupt-DIH'!$B$8:$B$22,MATCH($B862,'Disrupt-DIH'!$A$8:$A$22,0))="","",IF(INDEX('Disrupt-DIH'!F$8:F$22,MATCH($B862,'Disrupt-DIH'!$A$8:$A$22,0))="N/A","No","Yes"))</f>
        <v/>
      </c>
      <c r="H862" s="64" t="str">
        <f t="shared" si="39"/>
        <v/>
      </c>
      <c r="I862" s="50">
        <v>15</v>
      </c>
      <c r="J862" s="52" t="str">
        <f>IF(INDEX('Detail-SR'!$B$8:$B$27,MATCH(I862,'Detail-SR'!$A$8:$A$27,0))="","",IF(INDEX('Detail-SR'!$E$8:$E$27,MATCH(I862,'Detail-SR'!$A$8:$A$27,0))=H862,INDEX('Detail-SR'!$B$8:$B$27,MATCH(I862,'Detail-SR'!$A$8:$A$27,0)),""))</f>
        <v/>
      </c>
      <c r="K862" s="33"/>
      <c r="L862" s="50">
        <f t="shared" si="40"/>
        <v>0</v>
      </c>
      <c r="M862" s="50" t="str">
        <f t="shared" si="41"/>
        <v>D15a</v>
      </c>
    </row>
    <row r="863" spans="1:13" x14ac:dyDescent="0.25">
      <c r="A863" s="50">
        <v>856</v>
      </c>
      <c r="B863" s="50" t="s">
        <v>238</v>
      </c>
      <c r="C863" s="52" t="str">
        <f>IF(H863="","",IF(INDEX('Disrupt-DIH'!$B$8:$B$22,MATCH(B863,'Disrupt-DIH'!$A$8:$A$22,0))="","",INDEX('Disrupt-DIH'!$B$8:$B$22,MATCH(B863,'Disrupt-DIH'!$A$8:$A$22,0))))</f>
        <v/>
      </c>
      <c r="D863" s="64" t="s">
        <v>37</v>
      </c>
      <c r="E863" s="64" t="str">
        <f>IF(INDEX('Disrupt-DIH'!$B$8:$B$22,MATCH($B863,'Disrupt-DIH'!$A$8:$A$22,0))="","",IF(INDEX('Disrupt-DIH'!D$8:D$22,MATCH($B863,'Disrupt-DIH'!$A$8:$A$22,0))="N/A","No","Yes"))</f>
        <v/>
      </c>
      <c r="F863" s="64" t="str">
        <f>IF(INDEX('Disrupt-DIH'!$B$8:$B$22,MATCH($B863,'Disrupt-DIH'!$A$8:$A$22,0))="","",IF(INDEX('Disrupt-DIH'!E$8:E$22,MATCH($B863,'Disrupt-DIH'!$A$8:$A$22,0))="N/A","No","Yes"))</f>
        <v/>
      </c>
      <c r="G863" s="64" t="str">
        <f>IF(INDEX('Disrupt-DIH'!$B$8:$B$22,MATCH($B863,'Disrupt-DIH'!$A$8:$A$22,0))="","",IF(INDEX('Disrupt-DIH'!F$8:F$22,MATCH($B863,'Disrupt-DIH'!$A$8:$A$22,0))="N/A","No","Yes"))</f>
        <v/>
      </c>
      <c r="H863" s="64" t="str">
        <f t="shared" si="39"/>
        <v/>
      </c>
      <c r="I863" s="50">
        <v>16</v>
      </c>
      <c r="J863" s="52" t="str">
        <f>IF(INDEX('Detail-SR'!$B$8:$B$27,MATCH(I863,'Detail-SR'!$A$8:$A$27,0))="","",IF(INDEX('Detail-SR'!$E$8:$E$27,MATCH(I863,'Detail-SR'!$A$8:$A$27,0))=H863,INDEX('Detail-SR'!$B$8:$B$27,MATCH(I863,'Detail-SR'!$A$8:$A$27,0)),""))</f>
        <v/>
      </c>
      <c r="K863" s="33"/>
      <c r="L863" s="50">
        <f t="shared" si="40"/>
        <v>0</v>
      </c>
      <c r="M863" s="50" t="str">
        <f t="shared" si="41"/>
        <v>D15a</v>
      </c>
    </row>
    <row r="864" spans="1:13" x14ac:dyDescent="0.25">
      <c r="A864" s="50">
        <v>857</v>
      </c>
      <c r="B864" s="50" t="s">
        <v>238</v>
      </c>
      <c r="C864" s="52" t="str">
        <f>IF(H864="","",IF(INDEX('Disrupt-DIH'!$B$8:$B$22,MATCH(B864,'Disrupt-DIH'!$A$8:$A$22,0))="","",INDEX('Disrupt-DIH'!$B$8:$B$22,MATCH(B864,'Disrupt-DIH'!$A$8:$A$22,0))))</f>
        <v/>
      </c>
      <c r="D864" s="64" t="s">
        <v>37</v>
      </c>
      <c r="E864" s="64" t="str">
        <f>IF(INDEX('Disrupt-DIH'!$B$8:$B$22,MATCH($B864,'Disrupt-DIH'!$A$8:$A$22,0))="","",IF(INDEX('Disrupt-DIH'!D$8:D$22,MATCH($B864,'Disrupt-DIH'!$A$8:$A$22,0))="N/A","No","Yes"))</f>
        <v/>
      </c>
      <c r="F864" s="64" t="str">
        <f>IF(INDEX('Disrupt-DIH'!$B$8:$B$22,MATCH($B864,'Disrupt-DIH'!$A$8:$A$22,0))="","",IF(INDEX('Disrupt-DIH'!E$8:E$22,MATCH($B864,'Disrupt-DIH'!$A$8:$A$22,0))="N/A","No","Yes"))</f>
        <v/>
      </c>
      <c r="G864" s="64" t="str">
        <f>IF(INDEX('Disrupt-DIH'!$B$8:$B$22,MATCH($B864,'Disrupt-DIH'!$A$8:$A$22,0))="","",IF(INDEX('Disrupt-DIH'!F$8:F$22,MATCH($B864,'Disrupt-DIH'!$A$8:$A$22,0))="N/A","No","Yes"))</f>
        <v/>
      </c>
      <c r="H864" s="64" t="str">
        <f t="shared" si="39"/>
        <v/>
      </c>
      <c r="I864" s="50">
        <v>17</v>
      </c>
      <c r="J864" s="52" t="str">
        <f>IF(INDEX('Detail-SR'!$B$8:$B$27,MATCH(I864,'Detail-SR'!$A$8:$A$27,0))="","",IF(INDEX('Detail-SR'!$E$8:$E$27,MATCH(I864,'Detail-SR'!$A$8:$A$27,0))=H864,INDEX('Detail-SR'!$B$8:$B$27,MATCH(I864,'Detail-SR'!$A$8:$A$27,0)),""))</f>
        <v/>
      </c>
      <c r="K864" s="33"/>
      <c r="L864" s="50">
        <f t="shared" si="40"/>
        <v>0</v>
      </c>
      <c r="M864" s="50" t="str">
        <f t="shared" si="41"/>
        <v>D15a</v>
      </c>
    </row>
    <row r="865" spans="1:13" x14ac:dyDescent="0.25">
      <c r="A865" s="50">
        <v>858</v>
      </c>
      <c r="B865" s="50" t="s">
        <v>238</v>
      </c>
      <c r="C865" s="52" t="str">
        <f>IF(H865="","",IF(INDEX('Disrupt-DIH'!$B$8:$B$22,MATCH(B865,'Disrupt-DIH'!$A$8:$A$22,0))="","",INDEX('Disrupt-DIH'!$B$8:$B$22,MATCH(B865,'Disrupt-DIH'!$A$8:$A$22,0))))</f>
        <v/>
      </c>
      <c r="D865" s="64" t="s">
        <v>37</v>
      </c>
      <c r="E865" s="64" t="str">
        <f>IF(INDEX('Disrupt-DIH'!$B$8:$B$22,MATCH($B865,'Disrupt-DIH'!$A$8:$A$22,0))="","",IF(INDEX('Disrupt-DIH'!D$8:D$22,MATCH($B865,'Disrupt-DIH'!$A$8:$A$22,0))="N/A","No","Yes"))</f>
        <v/>
      </c>
      <c r="F865" s="64" t="str">
        <f>IF(INDEX('Disrupt-DIH'!$B$8:$B$22,MATCH($B865,'Disrupt-DIH'!$A$8:$A$22,0))="","",IF(INDEX('Disrupt-DIH'!E$8:E$22,MATCH($B865,'Disrupt-DIH'!$A$8:$A$22,0))="N/A","No","Yes"))</f>
        <v/>
      </c>
      <c r="G865" s="64" t="str">
        <f>IF(INDEX('Disrupt-DIH'!$B$8:$B$22,MATCH($B865,'Disrupt-DIH'!$A$8:$A$22,0))="","",IF(INDEX('Disrupt-DIH'!F$8:F$22,MATCH($B865,'Disrupt-DIH'!$A$8:$A$22,0))="N/A","No","Yes"))</f>
        <v/>
      </c>
      <c r="H865" s="64" t="str">
        <f t="shared" si="39"/>
        <v/>
      </c>
      <c r="I865" s="50">
        <v>18</v>
      </c>
      <c r="J865" s="52" t="str">
        <f>IF(INDEX('Detail-SR'!$B$8:$B$27,MATCH(I865,'Detail-SR'!$A$8:$A$27,0))="","",IF(INDEX('Detail-SR'!$E$8:$E$27,MATCH(I865,'Detail-SR'!$A$8:$A$27,0))=H865,INDEX('Detail-SR'!$B$8:$B$27,MATCH(I865,'Detail-SR'!$A$8:$A$27,0)),""))</f>
        <v/>
      </c>
      <c r="K865" s="33"/>
      <c r="L865" s="50">
        <f t="shared" si="40"/>
        <v>0</v>
      </c>
      <c r="M865" s="50" t="str">
        <f t="shared" si="41"/>
        <v>D15a</v>
      </c>
    </row>
    <row r="866" spans="1:13" x14ac:dyDescent="0.25">
      <c r="A866" s="50">
        <v>859</v>
      </c>
      <c r="B866" s="50" t="s">
        <v>238</v>
      </c>
      <c r="C866" s="52" t="str">
        <f>IF(H866="","",IF(INDEX('Disrupt-DIH'!$B$8:$B$22,MATCH(B866,'Disrupt-DIH'!$A$8:$A$22,0))="","",INDEX('Disrupt-DIH'!$B$8:$B$22,MATCH(B866,'Disrupt-DIH'!$A$8:$A$22,0))))</f>
        <v/>
      </c>
      <c r="D866" s="64" t="s">
        <v>37</v>
      </c>
      <c r="E866" s="64" t="str">
        <f>IF(INDEX('Disrupt-DIH'!$B$8:$B$22,MATCH($B866,'Disrupt-DIH'!$A$8:$A$22,0))="","",IF(INDEX('Disrupt-DIH'!D$8:D$22,MATCH($B866,'Disrupt-DIH'!$A$8:$A$22,0))="N/A","No","Yes"))</f>
        <v/>
      </c>
      <c r="F866" s="64" t="str">
        <f>IF(INDEX('Disrupt-DIH'!$B$8:$B$22,MATCH($B866,'Disrupt-DIH'!$A$8:$A$22,0))="","",IF(INDEX('Disrupt-DIH'!E$8:E$22,MATCH($B866,'Disrupt-DIH'!$A$8:$A$22,0))="N/A","No","Yes"))</f>
        <v/>
      </c>
      <c r="G866" s="64" t="str">
        <f>IF(INDEX('Disrupt-DIH'!$B$8:$B$22,MATCH($B866,'Disrupt-DIH'!$A$8:$A$22,0))="","",IF(INDEX('Disrupt-DIH'!F$8:F$22,MATCH($B866,'Disrupt-DIH'!$A$8:$A$22,0))="N/A","No","Yes"))</f>
        <v/>
      </c>
      <c r="H866" s="64" t="str">
        <f t="shared" si="39"/>
        <v/>
      </c>
      <c r="I866" s="50">
        <v>19</v>
      </c>
      <c r="J866" s="52" t="str">
        <f>IF(INDEX('Detail-SR'!$B$8:$B$27,MATCH(I866,'Detail-SR'!$A$8:$A$27,0))="","",IF(INDEX('Detail-SR'!$E$8:$E$27,MATCH(I866,'Detail-SR'!$A$8:$A$27,0))=H866,INDEX('Detail-SR'!$B$8:$B$27,MATCH(I866,'Detail-SR'!$A$8:$A$27,0)),""))</f>
        <v/>
      </c>
      <c r="K866" s="33"/>
      <c r="L866" s="50">
        <f t="shared" si="40"/>
        <v>0</v>
      </c>
      <c r="M866" s="50" t="str">
        <f t="shared" si="41"/>
        <v>D15a</v>
      </c>
    </row>
    <row r="867" spans="1:13" x14ac:dyDescent="0.25">
      <c r="A867" s="50">
        <v>860</v>
      </c>
      <c r="B867" s="50" t="s">
        <v>238</v>
      </c>
      <c r="C867" s="52" t="str">
        <f>IF(H867="","",IF(INDEX('Disrupt-DIH'!$B$8:$B$22,MATCH(B867,'Disrupt-DIH'!$A$8:$A$22,0))="","",INDEX('Disrupt-DIH'!$B$8:$B$22,MATCH(B867,'Disrupt-DIH'!$A$8:$A$22,0))))</f>
        <v/>
      </c>
      <c r="D867" s="64" t="s">
        <v>37</v>
      </c>
      <c r="E867" s="64" t="str">
        <f>IF(INDEX('Disrupt-DIH'!$B$8:$B$22,MATCH($B867,'Disrupt-DIH'!$A$8:$A$22,0))="","",IF(INDEX('Disrupt-DIH'!D$8:D$22,MATCH($B867,'Disrupt-DIH'!$A$8:$A$22,0))="N/A","No","Yes"))</f>
        <v/>
      </c>
      <c r="F867" s="64" t="str">
        <f>IF(INDEX('Disrupt-DIH'!$B$8:$B$22,MATCH($B867,'Disrupt-DIH'!$A$8:$A$22,0))="","",IF(INDEX('Disrupt-DIH'!E$8:E$22,MATCH($B867,'Disrupt-DIH'!$A$8:$A$22,0))="N/A","No","Yes"))</f>
        <v/>
      </c>
      <c r="G867" s="64" t="str">
        <f>IF(INDEX('Disrupt-DIH'!$B$8:$B$22,MATCH($B867,'Disrupt-DIH'!$A$8:$A$22,0))="","",IF(INDEX('Disrupt-DIH'!F$8:F$22,MATCH($B867,'Disrupt-DIH'!$A$8:$A$22,0))="N/A","No","Yes"))</f>
        <v/>
      </c>
      <c r="H867" s="64" t="str">
        <f t="shared" si="39"/>
        <v/>
      </c>
      <c r="I867" s="50">
        <v>20</v>
      </c>
      <c r="J867" s="52" t="str">
        <f>IF(INDEX('Detail-SR'!$B$8:$B$27,MATCH(I867,'Detail-SR'!$A$8:$A$27,0))="","",IF(INDEX('Detail-SR'!$E$8:$E$27,MATCH(I867,'Detail-SR'!$A$8:$A$27,0))=H867,INDEX('Detail-SR'!$B$8:$B$27,MATCH(I867,'Detail-SR'!$A$8:$A$27,0)),""))</f>
        <v/>
      </c>
      <c r="K867" s="33"/>
      <c r="L867" s="50">
        <f t="shared" si="40"/>
        <v>0</v>
      </c>
      <c r="M867" s="50" t="str">
        <f t="shared" si="41"/>
        <v>D15a</v>
      </c>
    </row>
    <row r="868" spans="1:13" x14ac:dyDescent="0.25">
      <c r="A868" s="50">
        <v>861</v>
      </c>
      <c r="B868" s="50" t="s">
        <v>238</v>
      </c>
      <c r="C868" s="52" t="str">
        <f>IF(H868="","",IF(INDEX('Disrupt-DIH'!$B$8:$B$22,MATCH(B868,'Disrupt-DIH'!$A$8:$A$22,0))="","",INDEX('Disrupt-DIH'!$B$8:$B$22,MATCH(B868,'Disrupt-DIH'!$A$8:$A$22,0))))</f>
        <v/>
      </c>
      <c r="D868" s="64" t="s">
        <v>49</v>
      </c>
      <c r="E868" s="64" t="str">
        <f>IF(INDEX('Disrupt-DIH'!$B$8:$B$22,MATCH($B868,'Disrupt-DIH'!$A$8:$A$22,0))="","",IF(INDEX('Disrupt-DIH'!D$8:D$22,MATCH($B868,'Disrupt-DIH'!$A$8:$A$22,0))="N/A","No","Yes"))</f>
        <v/>
      </c>
      <c r="F868" s="64" t="str">
        <f>IF(INDEX('Disrupt-DIH'!$B$8:$B$22,MATCH($B868,'Disrupt-DIH'!$A$8:$A$22,0))="","",IF(INDEX('Disrupt-DIH'!E$8:E$22,MATCH($B868,'Disrupt-DIH'!$A$8:$A$22,0))="N/A","No","Yes"))</f>
        <v/>
      </c>
      <c r="G868" s="64" t="str">
        <f>IF(INDEX('Disrupt-DIH'!$B$8:$B$22,MATCH($B868,'Disrupt-DIH'!$A$8:$A$22,0))="","",IF(INDEX('Disrupt-DIH'!F$8:F$22,MATCH($B868,'Disrupt-DIH'!$A$8:$A$22,0))="N/A","No","Yes"))</f>
        <v/>
      </c>
      <c r="H868" s="64" t="str">
        <f t="shared" si="39"/>
        <v/>
      </c>
      <c r="I868" s="50">
        <v>1</v>
      </c>
      <c r="J868" s="52" t="str">
        <f>IF(INDEX('Detail-SR'!$B$8:$B$27,MATCH(I868,'Detail-SR'!$A$8:$A$27,0))="","",IF(INDEX('Detail-SR'!$E$8:$E$27,MATCH(I868,'Detail-SR'!$A$8:$A$27,0))=H868,INDEX('Detail-SR'!$B$8:$B$27,MATCH(I868,'Detail-SR'!$A$8:$A$27,0)),""))</f>
        <v/>
      </c>
      <c r="K868" s="33"/>
      <c r="L868" s="50">
        <f t="shared" si="40"/>
        <v>0</v>
      </c>
      <c r="M868" s="50" t="str">
        <f t="shared" si="41"/>
        <v>D15b</v>
      </c>
    </row>
    <row r="869" spans="1:13" x14ac:dyDescent="0.25">
      <c r="A869" s="50">
        <v>862</v>
      </c>
      <c r="B869" s="50" t="s">
        <v>238</v>
      </c>
      <c r="C869" s="52" t="str">
        <f>IF(H869="","",IF(INDEX('Disrupt-DIH'!$B$8:$B$22,MATCH(B869,'Disrupt-DIH'!$A$8:$A$22,0))="","",INDEX('Disrupt-DIH'!$B$8:$B$22,MATCH(B869,'Disrupt-DIH'!$A$8:$A$22,0))))</f>
        <v/>
      </c>
      <c r="D869" s="64" t="s">
        <v>49</v>
      </c>
      <c r="E869" s="64" t="str">
        <f>IF(INDEX('Disrupt-DIH'!$B$8:$B$22,MATCH($B869,'Disrupt-DIH'!$A$8:$A$22,0))="","",IF(INDEX('Disrupt-DIH'!D$8:D$22,MATCH($B869,'Disrupt-DIH'!$A$8:$A$22,0))="N/A","No","Yes"))</f>
        <v/>
      </c>
      <c r="F869" s="64" t="str">
        <f>IF(INDEX('Disrupt-DIH'!$B$8:$B$22,MATCH($B869,'Disrupt-DIH'!$A$8:$A$22,0))="","",IF(INDEX('Disrupt-DIH'!E$8:E$22,MATCH($B869,'Disrupt-DIH'!$A$8:$A$22,0))="N/A","No","Yes"))</f>
        <v/>
      </c>
      <c r="G869" s="64" t="str">
        <f>IF(INDEX('Disrupt-DIH'!$B$8:$B$22,MATCH($B869,'Disrupt-DIH'!$A$8:$A$22,0))="","",IF(INDEX('Disrupt-DIH'!F$8:F$22,MATCH($B869,'Disrupt-DIH'!$A$8:$A$22,0))="N/A","No","Yes"))</f>
        <v/>
      </c>
      <c r="H869" s="64" t="str">
        <f t="shared" si="39"/>
        <v/>
      </c>
      <c r="I869" s="50">
        <v>2</v>
      </c>
      <c r="J869" s="52" t="str">
        <f>IF(INDEX('Detail-SR'!$B$8:$B$27,MATCH(I869,'Detail-SR'!$A$8:$A$27,0))="","",IF(INDEX('Detail-SR'!$E$8:$E$27,MATCH(I869,'Detail-SR'!$A$8:$A$27,0))=H869,INDEX('Detail-SR'!$B$8:$B$27,MATCH(I869,'Detail-SR'!$A$8:$A$27,0)),""))</f>
        <v/>
      </c>
      <c r="K869" s="33"/>
      <c r="L869" s="50">
        <f t="shared" si="40"/>
        <v>0</v>
      </c>
      <c r="M869" s="50" t="str">
        <f t="shared" si="41"/>
        <v>D15b</v>
      </c>
    </row>
    <row r="870" spans="1:13" x14ac:dyDescent="0.25">
      <c r="A870" s="50">
        <v>863</v>
      </c>
      <c r="B870" s="50" t="s">
        <v>238</v>
      </c>
      <c r="C870" s="52" t="str">
        <f>IF(H870="","",IF(INDEX('Disrupt-DIH'!$B$8:$B$22,MATCH(B870,'Disrupt-DIH'!$A$8:$A$22,0))="","",INDEX('Disrupt-DIH'!$B$8:$B$22,MATCH(B870,'Disrupt-DIH'!$A$8:$A$22,0))))</f>
        <v/>
      </c>
      <c r="D870" s="64" t="s">
        <v>49</v>
      </c>
      <c r="E870" s="64" t="str">
        <f>IF(INDEX('Disrupt-DIH'!$B$8:$B$22,MATCH($B870,'Disrupt-DIH'!$A$8:$A$22,0))="","",IF(INDEX('Disrupt-DIH'!D$8:D$22,MATCH($B870,'Disrupt-DIH'!$A$8:$A$22,0))="N/A","No","Yes"))</f>
        <v/>
      </c>
      <c r="F870" s="64" t="str">
        <f>IF(INDEX('Disrupt-DIH'!$B$8:$B$22,MATCH($B870,'Disrupt-DIH'!$A$8:$A$22,0))="","",IF(INDEX('Disrupt-DIH'!E$8:E$22,MATCH($B870,'Disrupt-DIH'!$A$8:$A$22,0))="N/A","No","Yes"))</f>
        <v/>
      </c>
      <c r="G870" s="64" t="str">
        <f>IF(INDEX('Disrupt-DIH'!$B$8:$B$22,MATCH($B870,'Disrupt-DIH'!$A$8:$A$22,0))="","",IF(INDEX('Disrupt-DIH'!F$8:F$22,MATCH($B870,'Disrupt-DIH'!$A$8:$A$22,0))="N/A","No","Yes"))</f>
        <v/>
      </c>
      <c r="H870" s="64" t="str">
        <f t="shared" si="39"/>
        <v/>
      </c>
      <c r="I870" s="50">
        <v>3</v>
      </c>
      <c r="J870" s="52" t="str">
        <f>IF(INDEX('Detail-SR'!$B$8:$B$27,MATCH(I870,'Detail-SR'!$A$8:$A$27,0))="","",IF(INDEX('Detail-SR'!$E$8:$E$27,MATCH(I870,'Detail-SR'!$A$8:$A$27,0))=H870,INDEX('Detail-SR'!$B$8:$B$27,MATCH(I870,'Detail-SR'!$A$8:$A$27,0)),""))</f>
        <v/>
      </c>
      <c r="K870" s="33"/>
      <c r="L870" s="50">
        <f t="shared" si="40"/>
        <v>0</v>
      </c>
      <c r="M870" s="50" t="str">
        <f t="shared" si="41"/>
        <v>D15b</v>
      </c>
    </row>
    <row r="871" spans="1:13" x14ac:dyDescent="0.25">
      <c r="A871" s="50">
        <v>864</v>
      </c>
      <c r="B871" s="50" t="s">
        <v>238</v>
      </c>
      <c r="C871" s="52" t="str">
        <f>IF(H871="","",IF(INDEX('Disrupt-DIH'!$B$8:$B$22,MATCH(B871,'Disrupt-DIH'!$A$8:$A$22,0))="","",INDEX('Disrupt-DIH'!$B$8:$B$22,MATCH(B871,'Disrupt-DIH'!$A$8:$A$22,0))))</f>
        <v/>
      </c>
      <c r="D871" s="64" t="s">
        <v>49</v>
      </c>
      <c r="E871" s="64" t="str">
        <f>IF(INDEX('Disrupt-DIH'!$B$8:$B$22,MATCH($B871,'Disrupt-DIH'!$A$8:$A$22,0))="","",IF(INDEX('Disrupt-DIH'!D$8:D$22,MATCH($B871,'Disrupt-DIH'!$A$8:$A$22,0))="N/A","No","Yes"))</f>
        <v/>
      </c>
      <c r="F871" s="64" t="str">
        <f>IF(INDEX('Disrupt-DIH'!$B$8:$B$22,MATCH($B871,'Disrupt-DIH'!$A$8:$A$22,0))="","",IF(INDEX('Disrupt-DIH'!E$8:E$22,MATCH($B871,'Disrupt-DIH'!$A$8:$A$22,0))="N/A","No","Yes"))</f>
        <v/>
      </c>
      <c r="G871" s="64" t="str">
        <f>IF(INDEX('Disrupt-DIH'!$B$8:$B$22,MATCH($B871,'Disrupt-DIH'!$A$8:$A$22,0))="","",IF(INDEX('Disrupt-DIH'!F$8:F$22,MATCH($B871,'Disrupt-DIH'!$A$8:$A$22,0))="N/A","No","Yes"))</f>
        <v/>
      </c>
      <c r="H871" s="64" t="str">
        <f t="shared" si="39"/>
        <v/>
      </c>
      <c r="I871" s="50">
        <v>4</v>
      </c>
      <c r="J871" s="52" t="str">
        <f>IF(INDEX('Detail-SR'!$B$8:$B$27,MATCH(I871,'Detail-SR'!$A$8:$A$27,0))="","",IF(INDEX('Detail-SR'!$E$8:$E$27,MATCH(I871,'Detail-SR'!$A$8:$A$27,0))=H871,INDEX('Detail-SR'!$B$8:$B$27,MATCH(I871,'Detail-SR'!$A$8:$A$27,0)),""))</f>
        <v/>
      </c>
      <c r="K871" s="33"/>
      <c r="L871" s="50">
        <f t="shared" si="40"/>
        <v>0</v>
      </c>
      <c r="M871" s="50" t="str">
        <f t="shared" si="41"/>
        <v>D15b</v>
      </c>
    </row>
    <row r="872" spans="1:13" x14ac:dyDescent="0.25">
      <c r="A872" s="50">
        <v>865</v>
      </c>
      <c r="B872" s="50" t="s">
        <v>238</v>
      </c>
      <c r="C872" s="52" t="str">
        <f>IF(H872="","",IF(INDEX('Disrupt-DIH'!$B$8:$B$22,MATCH(B872,'Disrupt-DIH'!$A$8:$A$22,0))="","",INDEX('Disrupt-DIH'!$B$8:$B$22,MATCH(B872,'Disrupt-DIH'!$A$8:$A$22,0))))</f>
        <v/>
      </c>
      <c r="D872" s="64" t="s">
        <v>49</v>
      </c>
      <c r="E872" s="64" t="str">
        <f>IF(INDEX('Disrupt-DIH'!$B$8:$B$22,MATCH($B872,'Disrupt-DIH'!$A$8:$A$22,0))="","",IF(INDEX('Disrupt-DIH'!D$8:D$22,MATCH($B872,'Disrupt-DIH'!$A$8:$A$22,0))="N/A","No","Yes"))</f>
        <v/>
      </c>
      <c r="F872" s="64" t="str">
        <f>IF(INDEX('Disrupt-DIH'!$B$8:$B$22,MATCH($B872,'Disrupt-DIH'!$A$8:$A$22,0))="","",IF(INDEX('Disrupt-DIH'!E$8:E$22,MATCH($B872,'Disrupt-DIH'!$A$8:$A$22,0))="N/A","No","Yes"))</f>
        <v/>
      </c>
      <c r="G872" s="64" t="str">
        <f>IF(INDEX('Disrupt-DIH'!$B$8:$B$22,MATCH($B872,'Disrupt-DIH'!$A$8:$A$22,0))="","",IF(INDEX('Disrupt-DIH'!F$8:F$22,MATCH($B872,'Disrupt-DIH'!$A$8:$A$22,0))="N/A","No","Yes"))</f>
        <v/>
      </c>
      <c r="H872" s="64" t="str">
        <f t="shared" si="39"/>
        <v/>
      </c>
      <c r="I872" s="50">
        <v>5</v>
      </c>
      <c r="J872" s="52" t="str">
        <f>IF(INDEX('Detail-SR'!$B$8:$B$27,MATCH(I872,'Detail-SR'!$A$8:$A$27,0))="","",IF(INDEX('Detail-SR'!$E$8:$E$27,MATCH(I872,'Detail-SR'!$A$8:$A$27,0))=H872,INDEX('Detail-SR'!$B$8:$B$27,MATCH(I872,'Detail-SR'!$A$8:$A$27,0)),""))</f>
        <v/>
      </c>
      <c r="K872" s="33"/>
      <c r="L872" s="50">
        <f t="shared" si="40"/>
        <v>0</v>
      </c>
      <c r="M872" s="50" t="str">
        <f t="shared" si="41"/>
        <v>D15b</v>
      </c>
    </row>
    <row r="873" spans="1:13" x14ac:dyDescent="0.25">
      <c r="A873" s="50">
        <v>866</v>
      </c>
      <c r="B873" s="50" t="s">
        <v>238</v>
      </c>
      <c r="C873" s="52" t="str">
        <f>IF(H873="","",IF(INDEX('Disrupt-DIH'!$B$8:$B$22,MATCH(B873,'Disrupt-DIH'!$A$8:$A$22,0))="","",INDEX('Disrupt-DIH'!$B$8:$B$22,MATCH(B873,'Disrupt-DIH'!$A$8:$A$22,0))))</f>
        <v/>
      </c>
      <c r="D873" s="64" t="s">
        <v>49</v>
      </c>
      <c r="E873" s="64" t="str">
        <f>IF(INDEX('Disrupt-DIH'!$B$8:$B$22,MATCH($B873,'Disrupt-DIH'!$A$8:$A$22,0))="","",IF(INDEX('Disrupt-DIH'!D$8:D$22,MATCH($B873,'Disrupt-DIH'!$A$8:$A$22,0))="N/A","No","Yes"))</f>
        <v/>
      </c>
      <c r="F873" s="64" t="str">
        <f>IF(INDEX('Disrupt-DIH'!$B$8:$B$22,MATCH($B873,'Disrupt-DIH'!$A$8:$A$22,0))="","",IF(INDEX('Disrupt-DIH'!E$8:E$22,MATCH($B873,'Disrupt-DIH'!$A$8:$A$22,0))="N/A","No","Yes"))</f>
        <v/>
      </c>
      <c r="G873" s="64" t="str">
        <f>IF(INDEX('Disrupt-DIH'!$B$8:$B$22,MATCH($B873,'Disrupt-DIH'!$A$8:$A$22,0))="","",IF(INDEX('Disrupt-DIH'!F$8:F$22,MATCH($B873,'Disrupt-DIH'!$A$8:$A$22,0))="N/A","No","Yes"))</f>
        <v/>
      </c>
      <c r="H873" s="64" t="str">
        <f t="shared" si="39"/>
        <v/>
      </c>
      <c r="I873" s="50">
        <v>6</v>
      </c>
      <c r="J873" s="52" t="str">
        <f>IF(INDEX('Detail-SR'!$B$8:$B$27,MATCH(I873,'Detail-SR'!$A$8:$A$27,0))="","",IF(INDEX('Detail-SR'!$E$8:$E$27,MATCH(I873,'Detail-SR'!$A$8:$A$27,0))=H873,INDEX('Detail-SR'!$B$8:$B$27,MATCH(I873,'Detail-SR'!$A$8:$A$27,0)),""))</f>
        <v/>
      </c>
      <c r="K873" s="33"/>
      <c r="L873" s="50">
        <f t="shared" si="40"/>
        <v>0</v>
      </c>
      <c r="M873" s="50" t="str">
        <f t="shared" si="41"/>
        <v>D15b</v>
      </c>
    </row>
    <row r="874" spans="1:13" x14ac:dyDescent="0.25">
      <c r="A874" s="50">
        <v>867</v>
      </c>
      <c r="B874" s="50" t="s">
        <v>238</v>
      </c>
      <c r="C874" s="52" t="str">
        <f>IF(H874="","",IF(INDEX('Disrupt-DIH'!$B$8:$B$22,MATCH(B874,'Disrupt-DIH'!$A$8:$A$22,0))="","",INDEX('Disrupt-DIH'!$B$8:$B$22,MATCH(B874,'Disrupt-DIH'!$A$8:$A$22,0))))</f>
        <v/>
      </c>
      <c r="D874" s="64" t="s">
        <v>49</v>
      </c>
      <c r="E874" s="64" t="str">
        <f>IF(INDEX('Disrupt-DIH'!$B$8:$B$22,MATCH($B874,'Disrupt-DIH'!$A$8:$A$22,0))="","",IF(INDEX('Disrupt-DIH'!D$8:D$22,MATCH($B874,'Disrupt-DIH'!$A$8:$A$22,0))="N/A","No","Yes"))</f>
        <v/>
      </c>
      <c r="F874" s="64" t="str">
        <f>IF(INDEX('Disrupt-DIH'!$B$8:$B$22,MATCH($B874,'Disrupt-DIH'!$A$8:$A$22,0))="","",IF(INDEX('Disrupt-DIH'!E$8:E$22,MATCH($B874,'Disrupt-DIH'!$A$8:$A$22,0))="N/A","No","Yes"))</f>
        <v/>
      </c>
      <c r="G874" s="64" t="str">
        <f>IF(INDEX('Disrupt-DIH'!$B$8:$B$22,MATCH($B874,'Disrupt-DIH'!$A$8:$A$22,0))="","",IF(INDEX('Disrupt-DIH'!F$8:F$22,MATCH($B874,'Disrupt-DIH'!$A$8:$A$22,0))="N/A","No","Yes"))</f>
        <v/>
      </c>
      <c r="H874" s="64" t="str">
        <f t="shared" si="39"/>
        <v/>
      </c>
      <c r="I874" s="50">
        <v>7</v>
      </c>
      <c r="J874" s="52" t="str">
        <f>IF(INDEX('Detail-SR'!$B$8:$B$27,MATCH(I874,'Detail-SR'!$A$8:$A$27,0))="","",IF(INDEX('Detail-SR'!$E$8:$E$27,MATCH(I874,'Detail-SR'!$A$8:$A$27,0))=H874,INDEX('Detail-SR'!$B$8:$B$27,MATCH(I874,'Detail-SR'!$A$8:$A$27,0)),""))</f>
        <v/>
      </c>
      <c r="K874" s="33"/>
      <c r="L874" s="50">
        <f t="shared" si="40"/>
        <v>0</v>
      </c>
      <c r="M874" s="50" t="str">
        <f t="shared" si="41"/>
        <v>D15b</v>
      </c>
    </row>
    <row r="875" spans="1:13" x14ac:dyDescent="0.25">
      <c r="A875" s="50">
        <v>868</v>
      </c>
      <c r="B875" s="50" t="s">
        <v>238</v>
      </c>
      <c r="C875" s="52" t="str">
        <f>IF(H875="","",IF(INDEX('Disrupt-DIH'!$B$8:$B$22,MATCH(B875,'Disrupt-DIH'!$A$8:$A$22,0))="","",INDEX('Disrupt-DIH'!$B$8:$B$22,MATCH(B875,'Disrupt-DIH'!$A$8:$A$22,0))))</f>
        <v/>
      </c>
      <c r="D875" s="64" t="s">
        <v>49</v>
      </c>
      <c r="E875" s="64" t="str">
        <f>IF(INDEX('Disrupt-DIH'!$B$8:$B$22,MATCH($B875,'Disrupt-DIH'!$A$8:$A$22,0))="","",IF(INDEX('Disrupt-DIH'!D$8:D$22,MATCH($B875,'Disrupt-DIH'!$A$8:$A$22,0))="N/A","No","Yes"))</f>
        <v/>
      </c>
      <c r="F875" s="64" t="str">
        <f>IF(INDEX('Disrupt-DIH'!$B$8:$B$22,MATCH($B875,'Disrupt-DIH'!$A$8:$A$22,0))="","",IF(INDEX('Disrupt-DIH'!E$8:E$22,MATCH($B875,'Disrupt-DIH'!$A$8:$A$22,0))="N/A","No","Yes"))</f>
        <v/>
      </c>
      <c r="G875" s="64" t="str">
        <f>IF(INDEX('Disrupt-DIH'!$B$8:$B$22,MATCH($B875,'Disrupt-DIH'!$A$8:$A$22,0))="","",IF(INDEX('Disrupt-DIH'!F$8:F$22,MATCH($B875,'Disrupt-DIH'!$A$8:$A$22,0))="N/A","No","Yes"))</f>
        <v/>
      </c>
      <c r="H875" s="64" t="str">
        <f t="shared" si="39"/>
        <v/>
      </c>
      <c r="I875" s="50">
        <v>8</v>
      </c>
      <c r="J875" s="52" t="str">
        <f>IF(INDEX('Detail-SR'!$B$8:$B$27,MATCH(I875,'Detail-SR'!$A$8:$A$27,0))="","",IF(INDEX('Detail-SR'!$E$8:$E$27,MATCH(I875,'Detail-SR'!$A$8:$A$27,0))=H875,INDEX('Detail-SR'!$B$8:$B$27,MATCH(I875,'Detail-SR'!$A$8:$A$27,0)),""))</f>
        <v/>
      </c>
      <c r="K875" s="33"/>
      <c r="L875" s="50">
        <f t="shared" si="40"/>
        <v>0</v>
      </c>
      <c r="M875" s="50" t="str">
        <f t="shared" si="41"/>
        <v>D15b</v>
      </c>
    </row>
    <row r="876" spans="1:13" x14ac:dyDescent="0.25">
      <c r="A876" s="50">
        <v>869</v>
      </c>
      <c r="B876" s="50" t="s">
        <v>238</v>
      </c>
      <c r="C876" s="52" t="str">
        <f>IF(H876="","",IF(INDEX('Disrupt-DIH'!$B$8:$B$22,MATCH(B876,'Disrupt-DIH'!$A$8:$A$22,0))="","",INDEX('Disrupt-DIH'!$B$8:$B$22,MATCH(B876,'Disrupt-DIH'!$A$8:$A$22,0))))</f>
        <v/>
      </c>
      <c r="D876" s="64" t="s">
        <v>49</v>
      </c>
      <c r="E876" s="64" t="str">
        <f>IF(INDEX('Disrupt-DIH'!$B$8:$B$22,MATCH($B876,'Disrupt-DIH'!$A$8:$A$22,0))="","",IF(INDEX('Disrupt-DIH'!D$8:D$22,MATCH($B876,'Disrupt-DIH'!$A$8:$A$22,0))="N/A","No","Yes"))</f>
        <v/>
      </c>
      <c r="F876" s="64" t="str">
        <f>IF(INDEX('Disrupt-DIH'!$B$8:$B$22,MATCH($B876,'Disrupt-DIH'!$A$8:$A$22,0))="","",IF(INDEX('Disrupt-DIH'!E$8:E$22,MATCH($B876,'Disrupt-DIH'!$A$8:$A$22,0))="N/A","No","Yes"))</f>
        <v/>
      </c>
      <c r="G876" s="64" t="str">
        <f>IF(INDEX('Disrupt-DIH'!$B$8:$B$22,MATCH($B876,'Disrupt-DIH'!$A$8:$A$22,0))="","",IF(INDEX('Disrupt-DIH'!F$8:F$22,MATCH($B876,'Disrupt-DIH'!$A$8:$A$22,0))="N/A","No","Yes"))</f>
        <v/>
      </c>
      <c r="H876" s="64" t="str">
        <f t="shared" si="39"/>
        <v/>
      </c>
      <c r="I876" s="50">
        <v>9</v>
      </c>
      <c r="J876" s="52" t="str">
        <f>IF(INDEX('Detail-SR'!$B$8:$B$27,MATCH(I876,'Detail-SR'!$A$8:$A$27,0))="","",IF(INDEX('Detail-SR'!$E$8:$E$27,MATCH(I876,'Detail-SR'!$A$8:$A$27,0))=H876,INDEX('Detail-SR'!$B$8:$B$27,MATCH(I876,'Detail-SR'!$A$8:$A$27,0)),""))</f>
        <v/>
      </c>
      <c r="K876" s="33"/>
      <c r="L876" s="50">
        <f t="shared" si="40"/>
        <v>0</v>
      </c>
      <c r="M876" s="50" t="str">
        <f t="shared" si="41"/>
        <v>D15b</v>
      </c>
    </row>
    <row r="877" spans="1:13" x14ac:dyDescent="0.25">
      <c r="A877" s="50">
        <v>870</v>
      </c>
      <c r="B877" s="50" t="s">
        <v>238</v>
      </c>
      <c r="C877" s="52" t="str">
        <f>IF(H877="","",IF(INDEX('Disrupt-DIH'!$B$8:$B$22,MATCH(B877,'Disrupt-DIH'!$A$8:$A$22,0))="","",INDEX('Disrupt-DIH'!$B$8:$B$22,MATCH(B877,'Disrupt-DIH'!$A$8:$A$22,0))))</f>
        <v/>
      </c>
      <c r="D877" s="64" t="s">
        <v>49</v>
      </c>
      <c r="E877" s="64" t="str">
        <f>IF(INDEX('Disrupt-DIH'!$B$8:$B$22,MATCH($B877,'Disrupt-DIH'!$A$8:$A$22,0))="","",IF(INDEX('Disrupt-DIH'!D$8:D$22,MATCH($B877,'Disrupt-DIH'!$A$8:$A$22,0))="N/A","No","Yes"))</f>
        <v/>
      </c>
      <c r="F877" s="64" t="str">
        <f>IF(INDEX('Disrupt-DIH'!$B$8:$B$22,MATCH($B877,'Disrupt-DIH'!$A$8:$A$22,0))="","",IF(INDEX('Disrupt-DIH'!E$8:E$22,MATCH($B877,'Disrupt-DIH'!$A$8:$A$22,0))="N/A","No","Yes"))</f>
        <v/>
      </c>
      <c r="G877" s="64" t="str">
        <f>IF(INDEX('Disrupt-DIH'!$B$8:$B$22,MATCH($B877,'Disrupt-DIH'!$A$8:$A$22,0))="","",IF(INDEX('Disrupt-DIH'!F$8:F$22,MATCH($B877,'Disrupt-DIH'!$A$8:$A$22,0))="N/A","No","Yes"))</f>
        <v/>
      </c>
      <c r="H877" s="64" t="str">
        <f t="shared" si="39"/>
        <v/>
      </c>
      <c r="I877" s="50">
        <v>10</v>
      </c>
      <c r="J877" s="52" t="str">
        <f>IF(INDEX('Detail-SR'!$B$8:$B$27,MATCH(I877,'Detail-SR'!$A$8:$A$27,0))="","",IF(INDEX('Detail-SR'!$E$8:$E$27,MATCH(I877,'Detail-SR'!$A$8:$A$27,0))=H877,INDEX('Detail-SR'!$B$8:$B$27,MATCH(I877,'Detail-SR'!$A$8:$A$27,0)),""))</f>
        <v/>
      </c>
      <c r="K877" s="33"/>
      <c r="L877" s="50">
        <f t="shared" si="40"/>
        <v>0</v>
      </c>
      <c r="M877" s="50" t="str">
        <f t="shared" si="41"/>
        <v>D15b</v>
      </c>
    </row>
    <row r="878" spans="1:13" x14ac:dyDescent="0.25">
      <c r="A878" s="50">
        <v>871</v>
      </c>
      <c r="B878" s="50" t="s">
        <v>238</v>
      </c>
      <c r="C878" s="52" t="str">
        <f>IF(H878="","",IF(INDEX('Disrupt-DIH'!$B$8:$B$22,MATCH(B878,'Disrupt-DIH'!$A$8:$A$22,0))="","",INDEX('Disrupt-DIH'!$B$8:$B$22,MATCH(B878,'Disrupt-DIH'!$A$8:$A$22,0))))</f>
        <v/>
      </c>
      <c r="D878" s="64" t="s">
        <v>49</v>
      </c>
      <c r="E878" s="64" t="str">
        <f>IF(INDEX('Disrupt-DIH'!$B$8:$B$22,MATCH($B878,'Disrupt-DIH'!$A$8:$A$22,0))="","",IF(INDEX('Disrupt-DIH'!D$8:D$22,MATCH($B878,'Disrupt-DIH'!$A$8:$A$22,0))="N/A","No","Yes"))</f>
        <v/>
      </c>
      <c r="F878" s="64" t="str">
        <f>IF(INDEX('Disrupt-DIH'!$B$8:$B$22,MATCH($B878,'Disrupt-DIH'!$A$8:$A$22,0))="","",IF(INDEX('Disrupt-DIH'!E$8:E$22,MATCH($B878,'Disrupt-DIH'!$A$8:$A$22,0))="N/A","No","Yes"))</f>
        <v/>
      </c>
      <c r="G878" s="64" t="str">
        <f>IF(INDEX('Disrupt-DIH'!$B$8:$B$22,MATCH($B878,'Disrupt-DIH'!$A$8:$A$22,0))="","",IF(INDEX('Disrupt-DIH'!F$8:F$22,MATCH($B878,'Disrupt-DIH'!$A$8:$A$22,0))="N/A","No","Yes"))</f>
        <v/>
      </c>
      <c r="H878" s="64" t="str">
        <f t="shared" si="39"/>
        <v/>
      </c>
      <c r="I878" s="50">
        <v>11</v>
      </c>
      <c r="J878" s="52" t="str">
        <f>IF(INDEX('Detail-SR'!$B$8:$B$27,MATCH(I878,'Detail-SR'!$A$8:$A$27,0))="","",IF(INDEX('Detail-SR'!$E$8:$E$27,MATCH(I878,'Detail-SR'!$A$8:$A$27,0))=H878,INDEX('Detail-SR'!$B$8:$B$27,MATCH(I878,'Detail-SR'!$A$8:$A$27,0)),""))</f>
        <v/>
      </c>
      <c r="K878" s="33"/>
      <c r="L878" s="50">
        <f t="shared" si="40"/>
        <v>0</v>
      </c>
      <c r="M878" s="50" t="str">
        <f t="shared" si="41"/>
        <v>D15b</v>
      </c>
    </row>
    <row r="879" spans="1:13" x14ac:dyDescent="0.25">
      <c r="A879" s="50">
        <v>872</v>
      </c>
      <c r="B879" s="50" t="s">
        <v>238</v>
      </c>
      <c r="C879" s="52" t="str">
        <f>IF(H879="","",IF(INDEX('Disrupt-DIH'!$B$8:$B$22,MATCH(B879,'Disrupt-DIH'!$A$8:$A$22,0))="","",INDEX('Disrupt-DIH'!$B$8:$B$22,MATCH(B879,'Disrupt-DIH'!$A$8:$A$22,0))))</f>
        <v/>
      </c>
      <c r="D879" s="64" t="s">
        <v>49</v>
      </c>
      <c r="E879" s="64" t="str">
        <f>IF(INDEX('Disrupt-DIH'!$B$8:$B$22,MATCH($B879,'Disrupt-DIH'!$A$8:$A$22,0))="","",IF(INDEX('Disrupt-DIH'!D$8:D$22,MATCH($B879,'Disrupt-DIH'!$A$8:$A$22,0))="N/A","No","Yes"))</f>
        <v/>
      </c>
      <c r="F879" s="64" t="str">
        <f>IF(INDEX('Disrupt-DIH'!$B$8:$B$22,MATCH($B879,'Disrupt-DIH'!$A$8:$A$22,0))="","",IF(INDEX('Disrupt-DIH'!E$8:E$22,MATCH($B879,'Disrupt-DIH'!$A$8:$A$22,0))="N/A","No","Yes"))</f>
        <v/>
      </c>
      <c r="G879" s="64" t="str">
        <f>IF(INDEX('Disrupt-DIH'!$B$8:$B$22,MATCH($B879,'Disrupt-DIH'!$A$8:$A$22,0))="","",IF(INDEX('Disrupt-DIH'!F$8:F$22,MATCH($B879,'Disrupt-DIH'!$A$8:$A$22,0))="N/A","No","Yes"))</f>
        <v/>
      </c>
      <c r="H879" s="64" t="str">
        <f t="shared" si="39"/>
        <v/>
      </c>
      <c r="I879" s="50">
        <v>12</v>
      </c>
      <c r="J879" s="52" t="str">
        <f>IF(INDEX('Detail-SR'!$B$8:$B$27,MATCH(I879,'Detail-SR'!$A$8:$A$27,0))="","",IF(INDEX('Detail-SR'!$E$8:$E$27,MATCH(I879,'Detail-SR'!$A$8:$A$27,0))=H879,INDEX('Detail-SR'!$B$8:$B$27,MATCH(I879,'Detail-SR'!$A$8:$A$27,0)),""))</f>
        <v/>
      </c>
      <c r="K879" s="33"/>
      <c r="L879" s="50">
        <f t="shared" si="40"/>
        <v>0</v>
      </c>
      <c r="M879" s="50" t="str">
        <f t="shared" si="41"/>
        <v>D15b</v>
      </c>
    </row>
    <row r="880" spans="1:13" x14ac:dyDescent="0.25">
      <c r="A880" s="50">
        <v>873</v>
      </c>
      <c r="B880" s="50" t="s">
        <v>238</v>
      </c>
      <c r="C880" s="52" t="str">
        <f>IF(H880="","",IF(INDEX('Disrupt-DIH'!$B$8:$B$22,MATCH(B880,'Disrupt-DIH'!$A$8:$A$22,0))="","",INDEX('Disrupt-DIH'!$B$8:$B$22,MATCH(B880,'Disrupt-DIH'!$A$8:$A$22,0))))</f>
        <v/>
      </c>
      <c r="D880" s="64" t="s">
        <v>49</v>
      </c>
      <c r="E880" s="64" t="str">
        <f>IF(INDEX('Disrupt-DIH'!$B$8:$B$22,MATCH($B880,'Disrupt-DIH'!$A$8:$A$22,0))="","",IF(INDEX('Disrupt-DIH'!D$8:D$22,MATCH($B880,'Disrupt-DIH'!$A$8:$A$22,0))="N/A","No","Yes"))</f>
        <v/>
      </c>
      <c r="F880" s="64" t="str">
        <f>IF(INDEX('Disrupt-DIH'!$B$8:$B$22,MATCH($B880,'Disrupt-DIH'!$A$8:$A$22,0))="","",IF(INDEX('Disrupt-DIH'!E$8:E$22,MATCH($B880,'Disrupt-DIH'!$A$8:$A$22,0))="N/A","No","Yes"))</f>
        <v/>
      </c>
      <c r="G880" s="64" t="str">
        <f>IF(INDEX('Disrupt-DIH'!$B$8:$B$22,MATCH($B880,'Disrupt-DIH'!$A$8:$A$22,0))="","",IF(INDEX('Disrupt-DIH'!F$8:F$22,MATCH($B880,'Disrupt-DIH'!$A$8:$A$22,0))="N/A","No","Yes"))</f>
        <v/>
      </c>
      <c r="H880" s="64" t="str">
        <f t="shared" si="39"/>
        <v/>
      </c>
      <c r="I880" s="50">
        <v>13</v>
      </c>
      <c r="J880" s="52" t="str">
        <f>IF(INDEX('Detail-SR'!$B$8:$B$27,MATCH(I880,'Detail-SR'!$A$8:$A$27,0))="","",IF(INDEX('Detail-SR'!$E$8:$E$27,MATCH(I880,'Detail-SR'!$A$8:$A$27,0))=H880,INDEX('Detail-SR'!$B$8:$B$27,MATCH(I880,'Detail-SR'!$A$8:$A$27,0)),""))</f>
        <v/>
      </c>
      <c r="K880" s="33"/>
      <c r="L880" s="50">
        <f t="shared" si="40"/>
        <v>0</v>
      </c>
      <c r="M880" s="50" t="str">
        <f t="shared" si="41"/>
        <v>D15b</v>
      </c>
    </row>
    <row r="881" spans="1:13" x14ac:dyDescent="0.25">
      <c r="A881" s="50">
        <v>874</v>
      </c>
      <c r="B881" s="50" t="s">
        <v>238</v>
      </c>
      <c r="C881" s="52" t="str">
        <f>IF(H881="","",IF(INDEX('Disrupt-DIH'!$B$8:$B$22,MATCH(B881,'Disrupt-DIH'!$A$8:$A$22,0))="","",INDEX('Disrupt-DIH'!$B$8:$B$22,MATCH(B881,'Disrupt-DIH'!$A$8:$A$22,0))))</f>
        <v/>
      </c>
      <c r="D881" s="64" t="s">
        <v>49</v>
      </c>
      <c r="E881" s="64" t="str">
        <f>IF(INDEX('Disrupt-DIH'!$B$8:$B$22,MATCH($B881,'Disrupt-DIH'!$A$8:$A$22,0))="","",IF(INDEX('Disrupt-DIH'!D$8:D$22,MATCH($B881,'Disrupt-DIH'!$A$8:$A$22,0))="N/A","No","Yes"))</f>
        <v/>
      </c>
      <c r="F881" s="64" t="str">
        <f>IF(INDEX('Disrupt-DIH'!$B$8:$B$22,MATCH($B881,'Disrupt-DIH'!$A$8:$A$22,0))="","",IF(INDEX('Disrupt-DIH'!E$8:E$22,MATCH($B881,'Disrupt-DIH'!$A$8:$A$22,0))="N/A","No","Yes"))</f>
        <v/>
      </c>
      <c r="G881" s="64" t="str">
        <f>IF(INDEX('Disrupt-DIH'!$B$8:$B$22,MATCH($B881,'Disrupt-DIH'!$A$8:$A$22,0))="","",IF(INDEX('Disrupt-DIH'!F$8:F$22,MATCH($B881,'Disrupt-DIH'!$A$8:$A$22,0))="N/A","No","Yes"))</f>
        <v/>
      </c>
      <c r="H881" s="64" t="str">
        <f t="shared" si="39"/>
        <v/>
      </c>
      <c r="I881" s="50">
        <v>14</v>
      </c>
      <c r="J881" s="52" t="str">
        <f>IF(INDEX('Detail-SR'!$B$8:$B$27,MATCH(I881,'Detail-SR'!$A$8:$A$27,0))="","",IF(INDEX('Detail-SR'!$E$8:$E$27,MATCH(I881,'Detail-SR'!$A$8:$A$27,0))=H881,INDEX('Detail-SR'!$B$8:$B$27,MATCH(I881,'Detail-SR'!$A$8:$A$27,0)),""))</f>
        <v/>
      </c>
      <c r="K881" s="33"/>
      <c r="L881" s="50">
        <f t="shared" si="40"/>
        <v>0</v>
      </c>
      <c r="M881" s="50" t="str">
        <f t="shared" si="41"/>
        <v>D15b</v>
      </c>
    </row>
    <row r="882" spans="1:13" x14ac:dyDescent="0.25">
      <c r="A882" s="50">
        <v>875</v>
      </c>
      <c r="B882" s="50" t="s">
        <v>238</v>
      </c>
      <c r="C882" s="52" t="str">
        <f>IF(H882="","",IF(INDEX('Disrupt-DIH'!$B$8:$B$22,MATCH(B882,'Disrupt-DIH'!$A$8:$A$22,0))="","",INDEX('Disrupt-DIH'!$B$8:$B$22,MATCH(B882,'Disrupt-DIH'!$A$8:$A$22,0))))</f>
        <v/>
      </c>
      <c r="D882" s="64" t="s">
        <v>49</v>
      </c>
      <c r="E882" s="64" t="str">
        <f>IF(INDEX('Disrupt-DIH'!$B$8:$B$22,MATCH($B882,'Disrupt-DIH'!$A$8:$A$22,0))="","",IF(INDEX('Disrupt-DIH'!D$8:D$22,MATCH($B882,'Disrupt-DIH'!$A$8:$A$22,0))="N/A","No","Yes"))</f>
        <v/>
      </c>
      <c r="F882" s="64" t="str">
        <f>IF(INDEX('Disrupt-DIH'!$B$8:$B$22,MATCH($B882,'Disrupt-DIH'!$A$8:$A$22,0))="","",IF(INDEX('Disrupt-DIH'!E$8:E$22,MATCH($B882,'Disrupt-DIH'!$A$8:$A$22,0))="N/A","No","Yes"))</f>
        <v/>
      </c>
      <c r="G882" s="64" t="str">
        <f>IF(INDEX('Disrupt-DIH'!$B$8:$B$22,MATCH($B882,'Disrupt-DIH'!$A$8:$A$22,0))="","",IF(INDEX('Disrupt-DIH'!F$8:F$22,MATCH($B882,'Disrupt-DIH'!$A$8:$A$22,0))="N/A","No","Yes"))</f>
        <v/>
      </c>
      <c r="H882" s="64" t="str">
        <f t="shared" si="39"/>
        <v/>
      </c>
      <c r="I882" s="50">
        <v>15</v>
      </c>
      <c r="J882" s="52" t="str">
        <f>IF(INDEX('Detail-SR'!$B$8:$B$27,MATCH(I882,'Detail-SR'!$A$8:$A$27,0))="","",IF(INDEX('Detail-SR'!$E$8:$E$27,MATCH(I882,'Detail-SR'!$A$8:$A$27,0))=H882,INDEX('Detail-SR'!$B$8:$B$27,MATCH(I882,'Detail-SR'!$A$8:$A$27,0)),""))</f>
        <v/>
      </c>
      <c r="K882" s="33"/>
      <c r="L882" s="50">
        <f t="shared" si="40"/>
        <v>0</v>
      </c>
      <c r="M882" s="50" t="str">
        <f t="shared" si="41"/>
        <v>D15b</v>
      </c>
    </row>
    <row r="883" spans="1:13" x14ac:dyDescent="0.25">
      <c r="A883" s="50">
        <v>876</v>
      </c>
      <c r="B883" s="50" t="s">
        <v>238</v>
      </c>
      <c r="C883" s="52" t="str">
        <f>IF(H883="","",IF(INDEX('Disrupt-DIH'!$B$8:$B$22,MATCH(B883,'Disrupt-DIH'!$A$8:$A$22,0))="","",INDEX('Disrupt-DIH'!$B$8:$B$22,MATCH(B883,'Disrupt-DIH'!$A$8:$A$22,0))))</f>
        <v/>
      </c>
      <c r="D883" s="64" t="s">
        <v>49</v>
      </c>
      <c r="E883" s="64" t="str">
        <f>IF(INDEX('Disrupt-DIH'!$B$8:$B$22,MATCH($B883,'Disrupt-DIH'!$A$8:$A$22,0))="","",IF(INDEX('Disrupt-DIH'!D$8:D$22,MATCH($B883,'Disrupt-DIH'!$A$8:$A$22,0))="N/A","No","Yes"))</f>
        <v/>
      </c>
      <c r="F883" s="64" t="str">
        <f>IF(INDEX('Disrupt-DIH'!$B$8:$B$22,MATCH($B883,'Disrupt-DIH'!$A$8:$A$22,0))="","",IF(INDEX('Disrupt-DIH'!E$8:E$22,MATCH($B883,'Disrupt-DIH'!$A$8:$A$22,0))="N/A","No","Yes"))</f>
        <v/>
      </c>
      <c r="G883" s="64" t="str">
        <f>IF(INDEX('Disrupt-DIH'!$B$8:$B$22,MATCH($B883,'Disrupt-DIH'!$A$8:$A$22,0))="","",IF(INDEX('Disrupt-DIH'!F$8:F$22,MATCH($B883,'Disrupt-DIH'!$A$8:$A$22,0))="N/A","No","Yes"))</f>
        <v/>
      </c>
      <c r="H883" s="64" t="str">
        <f t="shared" si="39"/>
        <v/>
      </c>
      <c r="I883" s="50">
        <v>16</v>
      </c>
      <c r="J883" s="52" t="str">
        <f>IF(INDEX('Detail-SR'!$B$8:$B$27,MATCH(I883,'Detail-SR'!$A$8:$A$27,0))="","",IF(INDEX('Detail-SR'!$E$8:$E$27,MATCH(I883,'Detail-SR'!$A$8:$A$27,0))=H883,INDEX('Detail-SR'!$B$8:$B$27,MATCH(I883,'Detail-SR'!$A$8:$A$27,0)),""))</f>
        <v/>
      </c>
      <c r="K883" s="33"/>
      <c r="L883" s="50">
        <f t="shared" si="40"/>
        <v>0</v>
      </c>
      <c r="M883" s="50" t="str">
        <f t="shared" si="41"/>
        <v>D15b</v>
      </c>
    </row>
    <row r="884" spans="1:13" x14ac:dyDescent="0.25">
      <c r="A884" s="50">
        <v>877</v>
      </c>
      <c r="B884" s="50" t="s">
        <v>238</v>
      </c>
      <c r="C884" s="52" t="str">
        <f>IF(H884="","",IF(INDEX('Disrupt-DIH'!$B$8:$B$22,MATCH(B884,'Disrupt-DIH'!$A$8:$A$22,0))="","",INDEX('Disrupt-DIH'!$B$8:$B$22,MATCH(B884,'Disrupt-DIH'!$A$8:$A$22,0))))</f>
        <v/>
      </c>
      <c r="D884" s="64" t="s">
        <v>49</v>
      </c>
      <c r="E884" s="64" t="str">
        <f>IF(INDEX('Disrupt-DIH'!$B$8:$B$22,MATCH($B884,'Disrupt-DIH'!$A$8:$A$22,0))="","",IF(INDEX('Disrupt-DIH'!D$8:D$22,MATCH($B884,'Disrupt-DIH'!$A$8:$A$22,0))="N/A","No","Yes"))</f>
        <v/>
      </c>
      <c r="F884" s="64" t="str">
        <f>IF(INDEX('Disrupt-DIH'!$B$8:$B$22,MATCH($B884,'Disrupt-DIH'!$A$8:$A$22,0))="","",IF(INDEX('Disrupt-DIH'!E$8:E$22,MATCH($B884,'Disrupt-DIH'!$A$8:$A$22,0))="N/A","No","Yes"))</f>
        <v/>
      </c>
      <c r="G884" s="64" t="str">
        <f>IF(INDEX('Disrupt-DIH'!$B$8:$B$22,MATCH($B884,'Disrupt-DIH'!$A$8:$A$22,0))="","",IF(INDEX('Disrupt-DIH'!F$8:F$22,MATCH($B884,'Disrupt-DIH'!$A$8:$A$22,0))="N/A","No","Yes"))</f>
        <v/>
      </c>
      <c r="H884" s="64" t="str">
        <f t="shared" si="39"/>
        <v/>
      </c>
      <c r="I884" s="50">
        <v>17</v>
      </c>
      <c r="J884" s="52" t="str">
        <f>IF(INDEX('Detail-SR'!$B$8:$B$27,MATCH(I884,'Detail-SR'!$A$8:$A$27,0))="","",IF(INDEX('Detail-SR'!$E$8:$E$27,MATCH(I884,'Detail-SR'!$A$8:$A$27,0))=H884,INDEX('Detail-SR'!$B$8:$B$27,MATCH(I884,'Detail-SR'!$A$8:$A$27,0)),""))</f>
        <v/>
      </c>
      <c r="K884" s="33"/>
      <c r="L884" s="50">
        <f t="shared" si="40"/>
        <v>0</v>
      </c>
      <c r="M884" s="50" t="str">
        <f t="shared" si="41"/>
        <v>D15b</v>
      </c>
    </row>
    <row r="885" spans="1:13" x14ac:dyDescent="0.25">
      <c r="A885" s="50">
        <v>878</v>
      </c>
      <c r="B885" s="50" t="s">
        <v>238</v>
      </c>
      <c r="C885" s="52" t="str">
        <f>IF(H885="","",IF(INDEX('Disrupt-DIH'!$B$8:$B$22,MATCH(B885,'Disrupt-DIH'!$A$8:$A$22,0))="","",INDEX('Disrupt-DIH'!$B$8:$B$22,MATCH(B885,'Disrupt-DIH'!$A$8:$A$22,0))))</f>
        <v/>
      </c>
      <c r="D885" s="64" t="s">
        <v>49</v>
      </c>
      <c r="E885" s="64" t="str">
        <f>IF(INDEX('Disrupt-DIH'!$B$8:$B$22,MATCH($B885,'Disrupt-DIH'!$A$8:$A$22,0))="","",IF(INDEX('Disrupt-DIH'!D$8:D$22,MATCH($B885,'Disrupt-DIH'!$A$8:$A$22,0))="N/A","No","Yes"))</f>
        <v/>
      </c>
      <c r="F885" s="64" t="str">
        <f>IF(INDEX('Disrupt-DIH'!$B$8:$B$22,MATCH($B885,'Disrupt-DIH'!$A$8:$A$22,0))="","",IF(INDEX('Disrupt-DIH'!E$8:E$22,MATCH($B885,'Disrupt-DIH'!$A$8:$A$22,0))="N/A","No","Yes"))</f>
        <v/>
      </c>
      <c r="G885" s="64" t="str">
        <f>IF(INDEX('Disrupt-DIH'!$B$8:$B$22,MATCH($B885,'Disrupt-DIH'!$A$8:$A$22,0))="","",IF(INDEX('Disrupt-DIH'!F$8:F$22,MATCH($B885,'Disrupt-DIH'!$A$8:$A$22,0))="N/A","No","Yes"))</f>
        <v/>
      </c>
      <c r="H885" s="64" t="str">
        <f t="shared" si="39"/>
        <v/>
      </c>
      <c r="I885" s="50">
        <v>18</v>
      </c>
      <c r="J885" s="52" t="str">
        <f>IF(INDEX('Detail-SR'!$B$8:$B$27,MATCH(I885,'Detail-SR'!$A$8:$A$27,0))="","",IF(INDEX('Detail-SR'!$E$8:$E$27,MATCH(I885,'Detail-SR'!$A$8:$A$27,0))=H885,INDEX('Detail-SR'!$B$8:$B$27,MATCH(I885,'Detail-SR'!$A$8:$A$27,0)),""))</f>
        <v/>
      </c>
      <c r="K885" s="33"/>
      <c r="L885" s="50">
        <f t="shared" si="40"/>
        <v>0</v>
      </c>
      <c r="M885" s="50" t="str">
        <f t="shared" si="41"/>
        <v>D15b</v>
      </c>
    </row>
    <row r="886" spans="1:13" x14ac:dyDescent="0.25">
      <c r="A886" s="50">
        <v>879</v>
      </c>
      <c r="B886" s="50" t="s">
        <v>238</v>
      </c>
      <c r="C886" s="52" t="str">
        <f>IF(H886="","",IF(INDEX('Disrupt-DIH'!$B$8:$B$22,MATCH(B886,'Disrupt-DIH'!$A$8:$A$22,0))="","",INDEX('Disrupt-DIH'!$B$8:$B$22,MATCH(B886,'Disrupt-DIH'!$A$8:$A$22,0))))</f>
        <v/>
      </c>
      <c r="D886" s="64" t="s">
        <v>49</v>
      </c>
      <c r="E886" s="64" t="str">
        <f>IF(INDEX('Disrupt-DIH'!$B$8:$B$22,MATCH($B886,'Disrupt-DIH'!$A$8:$A$22,0))="","",IF(INDEX('Disrupt-DIH'!D$8:D$22,MATCH($B886,'Disrupt-DIH'!$A$8:$A$22,0))="N/A","No","Yes"))</f>
        <v/>
      </c>
      <c r="F886" s="64" t="str">
        <f>IF(INDEX('Disrupt-DIH'!$B$8:$B$22,MATCH($B886,'Disrupt-DIH'!$A$8:$A$22,0))="","",IF(INDEX('Disrupt-DIH'!E$8:E$22,MATCH($B886,'Disrupt-DIH'!$A$8:$A$22,0))="N/A","No","Yes"))</f>
        <v/>
      </c>
      <c r="G886" s="64" t="str">
        <f>IF(INDEX('Disrupt-DIH'!$B$8:$B$22,MATCH($B886,'Disrupt-DIH'!$A$8:$A$22,0))="","",IF(INDEX('Disrupt-DIH'!F$8:F$22,MATCH($B886,'Disrupt-DIH'!$A$8:$A$22,0))="N/A","No","Yes"))</f>
        <v/>
      </c>
      <c r="H886" s="64" t="str">
        <f t="shared" si="39"/>
        <v/>
      </c>
      <c r="I886" s="50">
        <v>19</v>
      </c>
      <c r="J886" s="52" t="str">
        <f>IF(INDEX('Detail-SR'!$B$8:$B$27,MATCH(I886,'Detail-SR'!$A$8:$A$27,0))="","",IF(INDEX('Detail-SR'!$E$8:$E$27,MATCH(I886,'Detail-SR'!$A$8:$A$27,0))=H886,INDEX('Detail-SR'!$B$8:$B$27,MATCH(I886,'Detail-SR'!$A$8:$A$27,0)),""))</f>
        <v/>
      </c>
      <c r="K886" s="33"/>
      <c r="L886" s="50">
        <f t="shared" si="40"/>
        <v>0</v>
      </c>
      <c r="M886" s="50" t="str">
        <f t="shared" si="41"/>
        <v>D15b</v>
      </c>
    </row>
    <row r="887" spans="1:13" x14ac:dyDescent="0.25">
      <c r="A887" s="50">
        <v>880</v>
      </c>
      <c r="B887" s="50" t="s">
        <v>238</v>
      </c>
      <c r="C887" s="52" t="str">
        <f>IF(H887="","",IF(INDEX('Disrupt-DIH'!$B$8:$B$22,MATCH(B887,'Disrupt-DIH'!$A$8:$A$22,0))="","",INDEX('Disrupt-DIH'!$B$8:$B$22,MATCH(B887,'Disrupt-DIH'!$A$8:$A$22,0))))</f>
        <v/>
      </c>
      <c r="D887" s="64" t="s">
        <v>49</v>
      </c>
      <c r="E887" s="64" t="str">
        <f>IF(INDEX('Disrupt-DIH'!$B$8:$B$22,MATCH($B887,'Disrupt-DIH'!$A$8:$A$22,0))="","",IF(INDEX('Disrupt-DIH'!D$8:D$22,MATCH($B887,'Disrupt-DIH'!$A$8:$A$22,0))="N/A","No","Yes"))</f>
        <v/>
      </c>
      <c r="F887" s="64" t="str">
        <f>IF(INDEX('Disrupt-DIH'!$B$8:$B$22,MATCH($B887,'Disrupt-DIH'!$A$8:$A$22,0))="","",IF(INDEX('Disrupt-DIH'!E$8:E$22,MATCH($B887,'Disrupt-DIH'!$A$8:$A$22,0))="N/A","No","Yes"))</f>
        <v/>
      </c>
      <c r="G887" s="64" t="str">
        <f>IF(INDEX('Disrupt-DIH'!$B$8:$B$22,MATCH($B887,'Disrupt-DIH'!$A$8:$A$22,0))="","",IF(INDEX('Disrupt-DIH'!F$8:F$22,MATCH($B887,'Disrupt-DIH'!$A$8:$A$22,0))="N/A","No","Yes"))</f>
        <v/>
      </c>
      <c r="H887" s="64" t="str">
        <f t="shared" si="39"/>
        <v/>
      </c>
      <c r="I887" s="50">
        <v>20</v>
      </c>
      <c r="J887" s="52" t="str">
        <f>IF(INDEX('Detail-SR'!$B$8:$B$27,MATCH(I887,'Detail-SR'!$A$8:$A$27,0))="","",IF(INDEX('Detail-SR'!$E$8:$E$27,MATCH(I887,'Detail-SR'!$A$8:$A$27,0))=H887,INDEX('Detail-SR'!$B$8:$B$27,MATCH(I887,'Detail-SR'!$A$8:$A$27,0)),""))</f>
        <v/>
      </c>
      <c r="K887" s="33"/>
      <c r="L887" s="50">
        <f t="shared" si="40"/>
        <v>0</v>
      </c>
      <c r="M887" s="50" t="str">
        <f t="shared" si="41"/>
        <v>D15b</v>
      </c>
    </row>
    <row r="888" spans="1:13" x14ac:dyDescent="0.25">
      <c r="A888" s="50">
        <v>881</v>
      </c>
      <c r="B888" s="50" t="s">
        <v>238</v>
      </c>
      <c r="C888" s="52" t="str">
        <f>IF(H888="","",IF(INDEX('Disrupt-DIH'!$B$8:$B$22,MATCH(B888,'Disrupt-DIH'!$A$8:$A$22,0))="","",INDEX('Disrupt-DIH'!$B$8:$B$22,MATCH(B888,'Disrupt-DIH'!$A$8:$A$22,0))))</f>
        <v/>
      </c>
      <c r="D888" s="64" t="s">
        <v>38</v>
      </c>
      <c r="E888" s="64" t="str">
        <f>IF(INDEX('Disrupt-DIH'!$B$8:$B$22,MATCH($B888,'Disrupt-DIH'!$A$8:$A$22,0))="","",IF(INDEX('Disrupt-DIH'!D$8:D$22,MATCH($B888,'Disrupt-DIH'!$A$8:$A$22,0))="N/A","No","Yes"))</f>
        <v/>
      </c>
      <c r="F888" s="64" t="str">
        <f>IF(INDEX('Disrupt-DIH'!$B$8:$B$22,MATCH($B888,'Disrupt-DIH'!$A$8:$A$22,0))="","",IF(INDEX('Disrupt-DIH'!E$8:E$22,MATCH($B888,'Disrupt-DIH'!$A$8:$A$22,0))="N/A","No","Yes"))</f>
        <v/>
      </c>
      <c r="G888" s="64" t="str">
        <f>IF(INDEX('Disrupt-DIH'!$B$8:$B$22,MATCH($B888,'Disrupt-DIH'!$A$8:$A$22,0))="","",IF(INDEX('Disrupt-DIH'!F$8:F$22,MATCH($B888,'Disrupt-DIH'!$A$8:$A$22,0))="N/A","No","Yes"))</f>
        <v/>
      </c>
      <c r="H888" s="64" t="str">
        <f t="shared" si="39"/>
        <v/>
      </c>
      <c r="I888" s="50">
        <v>1</v>
      </c>
      <c r="J888" s="52" t="str">
        <f>IF(INDEX('Detail-SR'!$B$8:$B$27,MATCH(I888,'Detail-SR'!$A$8:$A$27,0))="","",IF(INDEX('Detail-SR'!$E$8:$E$27,MATCH(I888,'Detail-SR'!$A$8:$A$27,0))=H888,INDEX('Detail-SR'!$B$8:$B$27,MATCH(I888,'Detail-SR'!$A$8:$A$27,0)),""))</f>
        <v/>
      </c>
      <c r="K888" s="33"/>
      <c r="L888" s="50">
        <f t="shared" si="40"/>
        <v>0</v>
      </c>
      <c r="M888" s="50" t="str">
        <f t="shared" si="41"/>
        <v>D15c</v>
      </c>
    </row>
    <row r="889" spans="1:13" x14ac:dyDescent="0.25">
      <c r="A889" s="50">
        <v>882</v>
      </c>
      <c r="B889" s="50" t="s">
        <v>238</v>
      </c>
      <c r="C889" s="52" t="str">
        <f>IF(H889="","",IF(INDEX('Disrupt-DIH'!$B$8:$B$22,MATCH(B889,'Disrupt-DIH'!$A$8:$A$22,0))="","",INDEX('Disrupt-DIH'!$B$8:$B$22,MATCH(B889,'Disrupt-DIH'!$A$8:$A$22,0))))</f>
        <v/>
      </c>
      <c r="D889" s="64" t="s">
        <v>38</v>
      </c>
      <c r="E889" s="64" t="str">
        <f>IF(INDEX('Disrupt-DIH'!$B$8:$B$22,MATCH($B889,'Disrupt-DIH'!$A$8:$A$22,0))="","",IF(INDEX('Disrupt-DIH'!D$8:D$22,MATCH($B889,'Disrupt-DIH'!$A$8:$A$22,0))="N/A","No","Yes"))</f>
        <v/>
      </c>
      <c r="F889" s="64" t="str">
        <f>IF(INDEX('Disrupt-DIH'!$B$8:$B$22,MATCH($B889,'Disrupt-DIH'!$A$8:$A$22,0))="","",IF(INDEX('Disrupt-DIH'!E$8:E$22,MATCH($B889,'Disrupt-DIH'!$A$8:$A$22,0))="N/A","No","Yes"))</f>
        <v/>
      </c>
      <c r="G889" s="64" t="str">
        <f>IF(INDEX('Disrupt-DIH'!$B$8:$B$22,MATCH($B889,'Disrupt-DIH'!$A$8:$A$22,0))="","",IF(INDEX('Disrupt-DIH'!F$8:F$22,MATCH($B889,'Disrupt-DIH'!$A$8:$A$22,0))="N/A","No","Yes"))</f>
        <v/>
      </c>
      <c r="H889" s="64" t="str">
        <f t="shared" si="39"/>
        <v/>
      </c>
      <c r="I889" s="50">
        <v>2</v>
      </c>
      <c r="J889" s="52" t="str">
        <f>IF(INDEX('Detail-SR'!$B$8:$B$27,MATCH(I889,'Detail-SR'!$A$8:$A$27,0))="","",IF(INDEX('Detail-SR'!$E$8:$E$27,MATCH(I889,'Detail-SR'!$A$8:$A$27,0))=H889,INDEX('Detail-SR'!$B$8:$B$27,MATCH(I889,'Detail-SR'!$A$8:$A$27,0)),""))</f>
        <v/>
      </c>
      <c r="K889" s="33"/>
      <c r="L889" s="50">
        <f t="shared" si="40"/>
        <v>0</v>
      </c>
      <c r="M889" s="50" t="str">
        <f t="shared" si="41"/>
        <v>D15c</v>
      </c>
    </row>
    <row r="890" spans="1:13" x14ac:dyDescent="0.25">
      <c r="A890" s="50">
        <v>883</v>
      </c>
      <c r="B890" s="50" t="s">
        <v>238</v>
      </c>
      <c r="C890" s="52" t="str">
        <f>IF(H890="","",IF(INDEX('Disrupt-DIH'!$B$8:$B$22,MATCH(B890,'Disrupt-DIH'!$A$8:$A$22,0))="","",INDEX('Disrupt-DIH'!$B$8:$B$22,MATCH(B890,'Disrupt-DIH'!$A$8:$A$22,0))))</f>
        <v/>
      </c>
      <c r="D890" s="64" t="s">
        <v>38</v>
      </c>
      <c r="E890" s="64" t="str">
        <f>IF(INDEX('Disrupt-DIH'!$B$8:$B$22,MATCH($B890,'Disrupt-DIH'!$A$8:$A$22,0))="","",IF(INDEX('Disrupt-DIH'!D$8:D$22,MATCH($B890,'Disrupt-DIH'!$A$8:$A$22,0))="N/A","No","Yes"))</f>
        <v/>
      </c>
      <c r="F890" s="64" t="str">
        <f>IF(INDEX('Disrupt-DIH'!$B$8:$B$22,MATCH($B890,'Disrupt-DIH'!$A$8:$A$22,0))="","",IF(INDEX('Disrupt-DIH'!E$8:E$22,MATCH($B890,'Disrupt-DIH'!$A$8:$A$22,0))="N/A","No","Yes"))</f>
        <v/>
      </c>
      <c r="G890" s="64" t="str">
        <f>IF(INDEX('Disrupt-DIH'!$B$8:$B$22,MATCH($B890,'Disrupt-DIH'!$A$8:$A$22,0))="","",IF(INDEX('Disrupt-DIH'!F$8:F$22,MATCH($B890,'Disrupt-DIH'!$A$8:$A$22,0))="N/A","No","Yes"))</f>
        <v/>
      </c>
      <c r="H890" s="64" t="str">
        <f t="shared" si="39"/>
        <v/>
      </c>
      <c r="I890" s="50">
        <v>3</v>
      </c>
      <c r="J890" s="52" t="str">
        <f>IF(INDEX('Detail-SR'!$B$8:$B$27,MATCH(I890,'Detail-SR'!$A$8:$A$27,0))="","",IF(INDEX('Detail-SR'!$E$8:$E$27,MATCH(I890,'Detail-SR'!$A$8:$A$27,0))=H890,INDEX('Detail-SR'!$B$8:$B$27,MATCH(I890,'Detail-SR'!$A$8:$A$27,0)),""))</f>
        <v/>
      </c>
      <c r="K890" s="33"/>
      <c r="L890" s="50">
        <f t="shared" si="40"/>
        <v>0</v>
      </c>
      <c r="M890" s="50" t="str">
        <f t="shared" si="41"/>
        <v>D15c</v>
      </c>
    </row>
    <row r="891" spans="1:13" x14ac:dyDescent="0.25">
      <c r="A891" s="50">
        <v>884</v>
      </c>
      <c r="B891" s="50" t="s">
        <v>238</v>
      </c>
      <c r="C891" s="52" t="str">
        <f>IF(H891="","",IF(INDEX('Disrupt-DIH'!$B$8:$B$22,MATCH(B891,'Disrupt-DIH'!$A$8:$A$22,0))="","",INDEX('Disrupt-DIH'!$B$8:$B$22,MATCH(B891,'Disrupt-DIH'!$A$8:$A$22,0))))</f>
        <v/>
      </c>
      <c r="D891" s="64" t="s">
        <v>38</v>
      </c>
      <c r="E891" s="64" t="str">
        <f>IF(INDEX('Disrupt-DIH'!$B$8:$B$22,MATCH($B891,'Disrupt-DIH'!$A$8:$A$22,0))="","",IF(INDEX('Disrupt-DIH'!D$8:D$22,MATCH($B891,'Disrupt-DIH'!$A$8:$A$22,0))="N/A","No","Yes"))</f>
        <v/>
      </c>
      <c r="F891" s="64" t="str">
        <f>IF(INDEX('Disrupt-DIH'!$B$8:$B$22,MATCH($B891,'Disrupt-DIH'!$A$8:$A$22,0))="","",IF(INDEX('Disrupt-DIH'!E$8:E$22,MATCH($B891,'Disrupt-DIH'!$A$8:$A$22,0))="N/A","No","Yes"))</f>
        <v/>
      </c>
      <c r="G891" s="64" t="str">
        <f>IF(INDEX('Disrupt-DIH'!$B$8:$B$22,MATCH($B891,'Disrupt-DIH'!$A$8:$A$22,0))="","",IF(INDEX('Disrupt-DIH'!F$8:F$22,MATCH($B891,'Disrupt-DIH'!$A$8:$A$22,0))="N/A","No","Yes"))</f>
        <v/>
      </c>
      <c r="H891" s="64" t="str">
        <f t="shared" si="39"/>
        <v/>
      </c>
      <c r="I891" s="50">
        <v>4</v>
      </c>
      <c r="J891" s="52" t="str">
        <f>IF(INDEX('Detail-SR'!$B$8:$B$27,MATCH(I891,'Detail-SR'!$A$8:$A$27,0))="","",IF(INDEX('Detail-SR'!$E$8:$E$27,MATCH(I891,'Detail-SR'!$A$8:$A$27,0))=H891,INDEX('Detail-SR'!$B$8:$B$27,MATCH(I891,'Detail-SR'!$A$8:$A$27,0)),""))</f>
        <v/>
      </c>
      <c r="K891" s="33"/>
      <c r="L891" s="50">
        <f t="shared" si="40"/>
        <v>0</v>
      </c>
      <c r="M891" s="50" t="str">
        <f t="shared" si="41"/>
        <v>D15c</v>
      </c>
    </row>
    <row r="892" spans="1:13" x14ac:dyDescent="0.25">
      <c r="A892" s="50">
        <v>885</v>
      </c>
      <c r="B892" s="50" t="s">
        <v>238</v>
      </c>
      <c r="C892" s="52" t="str">
        <f>IF(H892="","",IF(INDEX('Disrupt-DIH'!$B$8:$B$22,MATCH(B892,'Disrupt-DIH'!$A$8:$A$22,0))="","",INDEX('Disrupt-DIH'!$B$8:$B$22,MATCH(B892,'Disrupt-DIH'!$A$8:$A$22,0))))</f>
        <v/>
      </c>
      <c r="D892" s="64" t="s">
        <v>38</v>
      </c>
      <c r="E892" s="64" t="str">
        <f>IF(INDEX('Disrupt-DIH'!$B$8:$B$22,MATCH($B892,'Disrupt-DIH'!$A$8:$A$22,0))="","",IF(INDEX('Disrupt-DIH'!D$8:D$22,MATCH($B892,'Disrupt-DIH'!$A$8:$A$22,0))="N/A","No","Yes"))</f>
        <v/>
      </c>
      <c r="F892" s="64" t="str">
        <f>IF(INDEX('Disrupt-DIH'!$B$8:$B$22,MATCH($B892,'Disrupt-DIH'!$A$8:$A$22,0))="","",IF(INDEX('Disrupt-DIH'!E$8:E$22,MATCH($B892,'Disrupt-DIH'!$A$8:$A$22,0))="N/A","No","Yes"))</f>
        <v/>
      </c>
      <c r="G892" s="64" t="str">
        <f>IF(INDEX('Disrupt-DIH'!$B$8:$B$22,MATCH($B892,'Disrupt-DIH'!$A$8:$A$22,0))="","",IF(INDEX('Disrupt-DIH'!F$8:F$22,MATCH($B892,'Disrupt-DIH'!$A$8:$A$22,0))="N/A","No","Yes"))</f>
        <v/>
      </c>
      <c r="H892" s="64" t="str">
        <f t="shared" si="39"/>
        <v/>
      </c>
      <c r="I892" s="50">
        <v>5</v>
      </c>
      <c r="J892" s="52" t="str">
        <f>IF(INDEX('Detail-SR'!$B$8:$B$27,MATCH(I892,'Detail-SR'!$A$8:$A$27,0))="","",IF(INDEX('Detail-SR'!$E$8:$E$27,MATCH(I892,'Detail-SR'!$A$8:$A$27,0))=H892,INDEX('Detail-SR'!$B$8:$B$27,MATCH(I892,'Detail-SR'!$A$8:$A$27,0)),""))</f>
        <v/>
      </c>
      <c r="K892" s="33"/>
      <c r="L892" s="50">
        <f t="shared" si="40"/>
        <v>0</v>
      </c>
      <c r="M892" s="50" t="str">
        <f t="shared" si="41"/>
        <v>D15c</v>
      </c>
    </row>
    <row r="893" spans="1:13" x14ac:dyDescent="0.25">
      <c r="A893" s="50">
        <v>886</v>
      </c>
      <c r="B893" s="50" t="s">
        <v>238</v>
      </c>
      <c r="C893" s="52" t="str">
        <f>IF(H893="","",IF(INDEX('Disrupt-DIH'!$B$8:$B$22,MATCH(B893,'Disrupt-DIH'!$A$8:$A$22,0))="","",INDEX('Disrupt-DIH'!$B$8:$B$22,MATCH(B893,'Disrupt-DIH'!$A$8:$A$22,0))))</f>
        <v/>
      </c>
      <c r="D893" s="64" t="s">
        <v>38</v>
      </c>
      <c r="E893" s="64" t="str">
        <f>IF(INDEX('Disrupt-DIH'!$B$8:$B$22,MATCH($B893,'Disrupt-DIH'!$A$8:$A$22,0))="","",IF(INDEX('Disrupt-DIH'!D$8:D$22,MATCH($B893,'Disrupt-DIH'!$A$8:$A$22,0))="N/A","No","Yes"))</f>
        <v/>
      </c>
      <c r="F893" s="64" t="str">
        <f>IF(INDEX('Disrupt-DIH'!$B$8:$B$22,MATCH($B893,'Disrupt-DIH'!$A$8:$A$22,0))="","",IF(INDEX('Disrupt-DIH'!E$8:E$22,MATCH($B893,'Disrupt-DIH'!$A$8:$A$22,0))="N/A","No","Yes"))</f>
        <v/>
      </c>
      <c r="G893" s="64" t="str">
        <f>IF(INDEX('Disrupt-DIH'!$B$8:$B$22,MATCH($B893,'Disrupt-DIH'!$A$8:$A$22,0))="","",IF(INDEX('Disrupt-DIH'!F$8:F$22,MATCH($B893,'Disrupt-DIH'!$A$8:$A$22,0))="N/A","No","Yes"))</f>
        <v/>
      </c>
      <c r="H893" s="64" t="str">
        <f t="shared" si="39"/>
        <v/>
      </c>
      <c r="I893" s="50">
        <v>6</v>
      </c>
      <c r="J893" s="52" t="str">
        <f>IF(INDEX('Detail-SR'!$B$8:$B$27,MATCH(I893,'Detail-SR'!$A$8:$A$27,0))="","",IF(INDEX('Detail-SR'!$E$8:$E$27,MATCH(I893,'Detail-SR'!$A$8:$A$27,0))=H893,INDEX('Detail-SR'!$B$8:$B$27,MATCH(I893,'Detail-SR'!$A$8:$A$27,0)),""))</f>
        <v/>
      </c>
      <c r="K893" s="33"/>
      <c r="L893" s="50">
        <f t="shared" si="40"/>
        <v>0</v>
      </c>
      <c r="M893" s="50" t="str">
        <f t="shared" si="41"/>
        <v>D15c</v>
      </c>
    </row>
    <row r="894" spans="1:13" x14ac:dyDescent="0.25">
      <c r="A894" s="50">
        <v>887</v>
      </c>
      <c r="B894" s="50" t="s">
        <v>238</v>
      </c>
      <c r="C894" s="52" t="str">
        <f>IF(H894="","",IF(INDEX('Disrupt-DIH'!$B$8:$B$22,MATCH(B894,'Disrupt-DIH'!$A$8:$A$22,0))="","",INDEX('Disrupt-DIH'!$B$8:$B$22,MATCH(B894,'Disrupt-DIH'!$A$8:$A$22,0))))</f>
        <v/>
      </c>
      <c r="D894" s="64" t="s">
        <v>38</v>
      </c>
      <c r="E894" s="64" t="str">
        <f>IF(INDEX('Disrupt-DIH'!$B$8:$B$22,MATCH($B894,'Disrupt-DIH'!$A$8:$A$22,0))="","",IF(INDEX('Disrupt-DIH'!D$8:D$22,MATCH($B894,'Disrupt-DIH'!$A$8:$A$22,0))="N/A","No","Yes"))</f>
        <v/>
      </c>
      <c r="F894" s="64" t="str">
        <f>IF(INDEX('Disrupt-DIH'!$B$8:$B$22,MATCH($B894,'Disrupt-DIH'!$A$8:$A$22,0))="","",IF(INDEX('Disrupt-DIH'!E$8:E$22,MATCH($B894,'Disrupt-DIH'!$A$8:$A$22,0))="N/A","No","Yes"))</f>
        <v/>
      </c>
      <c r="G894" s="64" t="str">
        <f>IF(INDEX('Disrupt-DIH'!$B$8:$B$22,MATCH($B894,'Disrupt-DIH'!$A$8:$A$22,0))="","",IF(INDEX('Disrupt-DIH'!F$8:F$22,MATCH($B894,'Disrupt-DIH'!$A$8:$A$22,0))="N/A","No","Yes"))</f>
        <v/>
      </c>
      <c r="H894" s="64" t="str">
        <f t="shared" si="39"/>
        <v/>
      </c>
      <c r="I894" s="50">
        <v>7</v>
      </c>
      <c r="J894" s="52" t="str">
        <f>IF(INDEX('Detail-SR'!$B$8:$B$27,MATCH(I894,'Detail-SR'!$A$8:$A$27,0))="","",IF(INDEX('Detail-SR'!$E$8:$E$27,MATCH(I894,'Detail-SR'!$A$8:$A$27,0))=H894,INDEX('Detail-SR'!$B$8:$B$27,MATCH(I894,'Detail-SR'!$A$8:$A$27,0)),""))</f>
        <v/>
      </c>
      <c r="K894" s="33"/>
      <c r="L894" s="50">
        <f t="shared" si="40"/>
        <v>0</v>
      </c>
      <c r="M894" s="50" t="str">
        <f t="shared" si="41"/>
        <v>D15c</v>
      </c>
    </row>
    <row r="895" spans="1:13" x14ac:dyDescent="0.25">
      <c r="A895" s="50">
        <v>888</v>
      </c>
      <c r="B895" s="50" t="s">
        <v>238</v>
      </c>
      <c r="C895" s="52" t="str">
        <f>IF(H895="","",IF(INDEX('Disrupt-DIH'!$B$8:$B$22,MATCH(B895,'Disrupt-DIH'!$A$8:$A$22,0))="","",INDEX('Disrupt-DIH'!$B$8:$B$22,MATCH(B895,'Disrupt-DIH'!$A$8:$A$22,0))))</f>
        <v/>
      </c>
      <c r="D895" s="64" t="s">
        <v>38</v>
      </c>
      <c r="E895" s="64" t="str">
        <f>IF(INDEX('Disrupt-DIH'!$B$8:$B$22,MATCH($B895,'Disrupt-DIH'!$A$8:$A$22,0))="","",IF(INDEX('Disrupt-DIH'!D$8:D$22,MATCH($B895,'Disrupt-DIH'!$A$8:$A$22,0))="N/A","No","Yes"))</f>
        <v/>
      </c>
      <c r="F895" s="64" t="str">
        <f>IF(INDEX('Disrupt-DIH'!$B$8:$B$22,MATCH($B895,'Disrupt-DIH'!$A$8:$A$22,0))="","",IF(INDEX('Disrupt-DIH'!E$8:E$22,MATCH($B895,'Disrupt-DIH'!$A$8:$A$22,0))="N/A","No","Yes"))</f>
        <v/>
      </c>
      <c r="G895" s="64" t="str">
        <f>IF(INDEX('Disrupt-DIH'!$B$8:$B$22,MATCH($B895,'Disrupt-DIH'!$A$8:$A$22,0))="","",IF(INDEX('Disrupt-DIH'!F$8:F$22,MATCH($B895,'Disrupt-DIH'!$A$8:$A$22,0))="N/A","No","Yes"))</f>
        <v/>
      </c>
      <c r="H895" s="64" t="str">
        <f t="shared" si="39"/>
        <v/>
      </c>
      <c r="I895" s="50">
        <v>8</v>
      </c>
      <c r="J895" s="52" t="str">
        <f>IF(INDEX('Detail-SR'!$B$8:$B$27,MATCH(I895,'Detail-SR'!$A$8:$A$27,0))="","",IF(INDEX('Detail-SR'!$E$8:$E$27,MATCH(I895,'Detail-SR'!$A$8:$A$27,0))=H895,INDEX('Detail-SR'!$B$8:$B$27,MATCH(I895,'Detail-SR'!$A$8:$A$27,0)),""))</f>
        <v/>
      </c>
      <c r="K895" s="33"/>
      <c r="L895" s="50">
        <f t="shared" si="40"/>
        <v>0</v>
      </c>
      <c r="M895" s="50" t="str">
        <f t="shared" si="41"/>
        <v>D15c</v>
      </c>
    </row>
    <row r="896" spans="1:13" x14ac:dyDescent="0.25">
      <c r="A896" s="50">
        <v>889</v>
      </c>
      <c r="B896" s="50" t="s">
        <v>238</v>
      </c>
      <c r="C896" s="52" t="str">
        <f>IF(H896="","",IF(INDEX('Disrupt-DIH'!$B$8:$B$22,MATCH(B896,'Disrupt-DIH'!$A$8:$A$22,0))="","",INDEX('Disrupt-DIH'!$B$8:$B$22,MATCH(B896,'Disrupt-DIH'!$A$8:$A$22,0))))</f>
        <v/>
      </c>
      <c r="D896" s="64" t="s">
        <v>38</v>
      </c>
      <c r="E896" s="64" t="str">
        <f>IF(INDEX('Disrupt-DIH'!$B$8:$B$22,MATCH($B896,'Disrupt-DIH'!$A$8:$A$22,0))="","",IF(INDEX('Disrupt-DIH'!D$8:D$22,MATCH($B896,'Disrupt-DIH'!$A$8:$A$22,0))="N/A","No","Yes"))</f>
        <v/>
      </c>
      <c r="F896" s="64" t="str">
        <f>IF(INDEX('Disrupt-DIH'!$B$8:$B$22,MATCH($B896,'Disrupt-DIH'!$A$8:$A$22,0))="","",IF(INDEX('Disrupt-DIH'!E$8:E$22,MATCH($B896,'Disrupt-DIH'!$A$8:$A$22,0))="N/A","No","Yes"))</f>
        <v/>
      </c>
      <c r="G896" s="64" t="str">
        <f>IF(INDEX('Disrupt-DIH'!$B$8:$B$22,MATCH($B896,'Disrupt-DIH'!$A$8:$A$22,0))="","",IF(INDEX('Disrupt-DIH'!F$8:F$22,MATCH($B896,'Disrupt-DIH'!$A$8:$A$22,0))="N/A","No","Yes"))</f>
        <v/>
      </c>
      <c r="H896" s="64" t="str">
        <f t="shared" si="39"/>
        <v/>
      </c>
      <c r="I896" s="50">
        <v>9</v>
      </c>
      <c r="J896" s="52" t="str">
        <f>IF(INDEX('Detail-SR'!$B$8:$B$27,MATCH(I896,'Detail-SR'!$A$8:$A$27,0))="","",IF(INDEX('Detail-SR'!$E$8:$E$27,MATCH(I896,'Detail-SR'!$A$8:$A$27,0))=H896,INDEX('Detail-SR'!$B$8:$B$27,MATCH(I896,'Detail-SR'!$A$8:$A$27,0)),""))</f>
        <v/>
      </c>
      <c r="K896" s="33"/>
      <c r="L896" s="50">
        <f t="shared" si="40"/>
        <v>0</v>
      </c>
      <c r="M896" s="50" t="str">
        <f t="shared" si="41"/>
        <v>D15c</v>
      </c>
    </row>
    <row r="897" spans="1:13" x14ac:dyDescent="0.25">
      <c r="A897" s="50">
        <v>890</v>
      </c>
      <c r="B897" s="50" t="s">
        <v>238</v>
      </c>
      <c r="C897" s="52" t="str">
        <f>IF(H897="","",IF(INDEX('Disrupt-DIH'!$B$8:$B$22,MATCH(B897,'Disrupt-DIH'!$A$8:$A$22,0))="","",INDEX('Disrupt-DIH'!$B$8:$B$22,MATCH(B897,'Disrupt-DIH'!$A$8:$A$22,0))))</f>
        <v/>
      </c>
      <c r="D897" s="64" t="s">
        <v>38</v>
      </c>
      <c r="E897" s="64" t="str">
        <f>IF(INDEX('Disrupt-DIH'!$B$8:$B$22,MATCH($B897,'Disrupt-DIH'!$A$8:$A$22,0))="","",IF(INDEX('Disrupt-DIH'!D$8:D$22,MATCH($B897,'Disrupt-DIH'!$A$8:$A$22,0))="N/A","No","Yes"))</f>
        <v/>
      </c>
      <c r="F897" s="64" t="str">
        <f>IF(INDEX('Disrupt-DIH'!$B$8:$B$22,MATCH($B897,'Disrupt-DIH'!$A$8:$A$22,0))="","",IF(INDEX('Disrupt-DIH'!E$8:E$22,MATCH($B897,'Disrupt-DIH'!$A$8:$A$22,0))="N/A","No","Yes"))</f>
        <v/>
      </c>
      <c r="G897" s="64" t="str">
        <f>IF(INDEX('Disrupt-DIH'!$B$8:$B$22,MATCH($B897,'Disrupt-DIH'!$A$8:$A$22,0))="","",IF(INDEX('Disrupt-DIH'!F$8:F$22,MATCH($B897,'Disrupt-DIH'!$A$8:$A$22,0))="N/A","No","Yes"))</f>
        <v/>
      </c>
      <c r="H897" s="64" t="str">
        <f t="shared" si="39"/>
        <v/>
      </c>
      <c r="I897" s="50">
        <v>10</v>
      </c>
      <c r="J897" s="52" t="str">
        <f>IF(INDEX('Detail-SR'!$B$8:$B$27,MATCH(I897,'Detail-SR'!$A$8:$A$27,0))="","",IF(INDEX('Detail-SR'!$E$8:$E$27,MATCH(I897,'Detail-SR'!$A$8:$A$27,0))=H897,INDEX('Detail-SR'!$B$8:$B$27,MATCH(I897,'Detail-SR'!$A$8:$A$27,0)),""))</f>
        <v/>
      </c>
      <c r="K897" s="33"/>
      <c r="L897" s="50">
        <f t="shared" si="40"/>
        <v>0</v>
      </c>
      <c r="M897" s="50" t="str">
        <f t="shared" si="41"/>
        <v>D15c</v>
      </c>
    </row>
    <row r="898" spans="1:13" x14ac:dyDescent="0.25">
      <c r="A898" s="50">
        <v>891</v>
      </c>
      <c r="B898" s="50" t="s">
        <v>238</v>
      </c>
      <c r="C898" s="52" t="str">
        <f>IF(H898="","",IF(INDEX('Disrupt-DIH'!$B$8:$B$22,MATCH(B898,'Disrupt-DIH'!$A$8:$A$22,0))="","",INDEX('Disrupt-DIH'!$B$8:$B$22,MATCH(B898,'Disrupt-DIH'!$A$8:$A$22,0))))</f>
        <v/>
      </c>
      <c r="D898" s="64" t="s">
        <v>38</v>
      </c>
      <c r="E898" s="64" t="str">
        <f>IF(INDEX('Disrupt-DIH'!$B$8:$B$22,MATCH($B898,'Disrupt-DIH'!$A$8:$A$22,0))="","",IF(INDEX('Disrupt-DIH'!D$8:D$22,MATCH($B898,'Disrupt-DIH'!$A$8:$A$22,0))="N/A","No","Yes"))</f>
        <v/>
      </c>
      <c r="F898" s="64" t="str">
        <f>IF(INDEX('Disrupt-DIH'!$B$8:$B$22,MATCH($B898,'Disrupt-DIH'!$A$8:$A$22,0))="","",IF(INDEX('Disrupt-DIH'!E$8:E$22,MATCH($B898,'Disrupt-DIH'!$A$8:$A$22,0))="N/A","No","Yes"))</f>
        <v/>
      </c>
      <c r="G898" s="64" t="str">
        <f>IF(INDEX('Disrupt-DIH'!$B$8:$B$22,MATCH($B898,'Disrupt-DIH'!$A$8:$A$22,0))="","",IF(INDEX('Disrupt-DIH'!F$8:F$22,MATCH($B898,'Disrupt-DIH'!$A$8:$A$22,0))="N/A","No","Yes"))</f>
        <v/>
      </c>
      <c r="H898" s="64" t="str">
        <f t="shared" si="39"/>
        <v/>
      </c>
      <c r="I898" s="50">
        <v>11</v>
      </c>
      <c r="J898" s="52" t="str">
        <f>IF(INDEX('Detail-SR'!$B$8:$B$27,MATCH(I898,'Detail-SR'!$A$8:$A$27,0))="","",IF(INDEX('Detail-SR'!$E$8:$E$27,MATCH(I898,'Detail-SR'!$A$8:$A$27,0))=H898,INDEX('Detail-SR'!$B$8:$B$27,MATCH(I898,'Detail-SR'!$A$8:$A$27,0)),""))</f>
        <v/>
      </c>
      <c r="K898" s="33"/>
      <c r="L898" s="50">
        <f t="shared" si="40"/>
        <v>0</v>
      </c>
      <c r="M898" s="50" t="str">
        <f t="shared" si="41"/>
        <v>D15c</v>
      </c>
    </row>
    <row r="899" spans="1:13" x14ac:dyDescent="0.25">
      <c r="A899" s="50">
        <v>892</v>
      </c>
      <c r="B899" s="50" t="s">
        <v>238</v>
      </c>
      <c r="C899" s="52" t="str">
        <f>IF(H899="","",IF(INDEX('Disrupt-DIH'!$B$8:$B$22,MATCH(B899,'Disrupt-DIH'!$A$8:$A$22,0))="","",INDEX('Disrupt-DIH'!$B$8:$B$22,MATCH(B899,'Disrupt-DIH'!$A$8:$A$22,0))))</f>
        <v/>
      </c>
      <c r="D899" s="64" t="s">
        <v>38</v>
      </c>
      <c r="E899" s="64" t="str">
        <f>IF(INDEX('Disrupt-DIH'!$B$8:$B$22,MATCH($B899,'Disrupt-DIH'!$A$8:$A$22,0))="","",IF(INDEX('Disrupt-DIH'!D$8:D$22,MATCH($B899,'Disrupt-DIH'!$A$8:$A$22,0))="N/A","No","Yes"))</f>
        <v/>
      </c>
      <c r="F899" s="64" t="str">
        <f>IF(INDEX('Disrupt-DIH'!$B$8:$B$22,MATCH($B899,'Disrupt-DIH'!$A$8:$A$22,0))="","",IF(INDEX('Disrupt-DIH'!E$8:E$22,MATCH($B899,'Disrupt-DIH'!$A$8:$A$22,0))="N/A","No","Yes"))</f>
        <v/>
      </c>
      <c r="G899" s="64" t="str">
        <f>IF(INDEX('Disrupt-DIH'!$B$8:$B$22,MATCH($B899,'Disrupt-DIH'!$A$8:$A$22,0))="","",IF(INDEX('Disrupt-DIH'!F$8:F$22,MATCH($B899,'Disrupt-DIH'!$A$8:$A$22,0))="N/A","No","Yes"))</f>
        <v/>
      </c>
      <c r="H899" s="64" t="str">
        <f t="shared" si="39"/>
        <v/>
      </c>
      <c r="I899" s="50">
        <v>12</v>
      </c>
      <c r="J899" s="52" t="str">
        <f>IF(INDEX('Detail-SR'!$B$8:$B$27,MATCH(I899,'Detail-SR'!$A$8:$A$27,0))="","",IF(INDEX('Detail-SR'!$E$8:$E$27,MATCH(I899,'Detail-SR'!$A$8:$A$27,0))=H899,INDEX('Detail-SR'!$B$8:$B$27,MATCH(I899,'Detail-SR'!$A$8:$A$27,0)),""))</f>
        <v/>
      </c>
      <c r="K899" s="33"/>
      <c r="L899" s="50">
        <f t="shared" si="40"/>
        <v>0</v>
      </c>
      <c r="M899" s="50" t="str">
        <f t="shared" si="41"/>
        <v>D15c</v>
      </c>
    </row>
    <row r="900" spans="1:13" x14ac:dyDescent="0.25">
      <c r="A900" s="50">
        <v>893</v>
      </c>
      <c r="B900" s="50" t="s">
        <v>238</v>
      </c>
      <c r="C900" s="52" t="str">
        <f>IF(H900="","",IF(INDEX('Disrupt-DIH'!$B$8:$B$22,MATCH(B900,'Disrupt-DIH'!$A$8:$A$22,0))="","",INDEX('Disrupt-DIH'!$B$8:$B$22,MATCH(B900,'Disrupt-DIH'!$A$8:$A$22,0))))</f>
        <v/>
      </c>
      <c r="D900" s="64" t="s">
        <v>38</v>
      </c>
      <c r="E900" s="64" t="str">
        <f>IF(INDEX('Disrupt-DIH'!$B$8:$B$22,MATCH($B900,'Disrupt-DIH'!$A$8:$A$22,0))="","",IF(INDEX('Disrupt-DIH'!D$8:D$22,MATCH($B900,'Disrupt-DIH'!$A$8:$A$22,0))="N/A","No","Yes"))</f>
        <v/>
      </c>
      <c r="F900" s="64" t="str">
        <f>IF(INDEX('Disrupt-DIH'!$B$8:$B$22,MATCH($B900,'Disrupt-DIH'!$A$8:$A$22,0))="","",IF(INDEX('Disrupt-DIH'!E$8:E$22,MATCH($B900,'Disrupt-DIH'!$A$8:$A$22,0))="N/A","No","Yes"))</f>
        <v/>
      </c>
      <c r="G900" s="64" t="str">
        <f>IF(INDEX('Disrupt-DIH'!$B$8:$B$22,MATCH($B900,'Disrupt-DIH'!$A$8:$A$22,0))="","",IF(INDEX('Disrupt-DIH'!F$8:F$22,MATCH($B900,'Disrupt-DIH'!$A$8:$A$22,0))="N/A","No","Yes"))</f>
        <v/>
      </c>
      <c r="H900" s="64" t="str">
        <f t="shared" si="39"/>
        <v/>
      </c>
      <c r="I900" s="50">
        <v>13</v>
      </c>
      <c r="J900" s="52" t="str">
        <f>IF(INDEX('Detail-SR'!$B$8:$B$27,MATCH(I900,'Detail-SR'!$A$8:$A$27,0))="","",IF(INDEX('Detail-SR'!$E$8:$E$27,MATCH(I900,'Detail-SR'!$A$8:$A$27,0))=H900,INDEX('Detail-SR'!$B$8:$B$27,MATCH(I900,'Detail-SR'!$A$8:$A$27,0)),""))</f>
        <v/>
      </c>
      <c r="K900" s="33"/>
      <c r="L900" s="50">
        <f t="shared" si="40"/>
        <v>0</v>
      </c>
      <c r="M900" s="50" t="str">
        <f t="shared" si="41"/>
        <v>D15c</v>
      </c>
    </row>
    <row r="901" spans="1:13" x14ac:dyDescent="0.25">
      <c r="A901" s="50">
        <v>894</v>
      </c>
      <c r="B901" s="50" t="s">
        <v>238</v>
      </c>
      <c r="C901" s="52" t="str">
        <f>IF(H901="","",IF(INDEX('Disrupt-DIH'!$B$8:$B$22,MATCH(B901,'Disrupt-DIH'!$A$8:$A$22,0))="","",INDEX('Disrupt-DIH'!$B$8:$B$22,MATCH(B901,'Disrupt-DIH'!$A$8:$A$22,0))))</f>
        <v/>
      </c>
      <c r="D901" s="64" t="s">
        <v>38</v>
      </c>
      <c r="E901" s="64" t="str">
        <f>IF(INDEX('Disrupt-DIH'!$B$8:$B$22,MATCH($B901,'Disrupt-DIH'!$A$8:$A$22,0))="","",IF(INDEX('Disrupt-DIH'!D$8:D$22,MATCH($B901,'Disrupt-DIH'!$A$8:$A$22,0))="N/A","No","Yes"))</f>
        <v/>
      </c>
      <c r="F901" s="64" t="str">
        <f>IF(INDEX('Disrupt-DIH'!$B$8:$B$22,MATCH($B901,'Disrupt-DIH'!$A$8:$A$22,0))="","",IF(INDEX('Disrupt-DIH'!E$8:E$22,MATCH($B901,'Disrupt-DIH'!$A$8:$A$22,0))="N/A","No","Yes"))</f>
        <v/>
      </c>
      <c r="G901" s="64" t="str">
        <f>IF(INDEX('Disrupt-DIH'!$B$8:$B$22,MATCH($B901,'Disrupt-DIH'!$A$8:$A$22,0))="","",IF(INDEX('Disrupt-DIH'!F$8:F$22,MATCH($B901,'Disrupt-DIH'!$A$8:$A$22,0))="N/A","No","Yes"))</f>
        <v/>
      </c>
      <c r="H901" s="64" t="str">
        <f t="shared" si="39"/>
        <v/>
      </c>
      <c r="I901" s="50">
        <v>14</v>
      </c>
      <c r="J901" s="52" t="str">
        <f>IF(INDEX('Detail-SR'!$B$8:$B$27,MATCH(I901,'Detail-SR'!$A$8:$A$27,0))="","",IF(INDEX('Detail-SR'!$E$8:$E$27,MATCH(I901,'Detail-SR'!$A$8:$A$27,0))=H901,INDEX('Detail-SR'!$B$8:$B$27,MATCH(I901,'Detail-SR'!$A$8:$A$27,0)),""))</f>
        <v/>
      </c>
      <c r="K901" s="33"/>
      <c r="L901" s="50">
        <f t="shared" si="40"/>
        <v>0</v>
      </c>
      <c r="M901" s="50" t="str">
        <f t="shared" si="41"/>
        <v>D15c</v>
      </c>
    </row>
    <row r="902" spans="1:13" x14ac:dyDescent="0.25">
      <c r="A902" s="50">
        <v>895</v>
      </c>
      <c r="B902" s="50" t="s">
        <v>238</v>
      </c>
      <c r="C902" s="52" t="str">
        <f>IF(H902="","",IF(INDEX('Disrupt-DIH'!$B$8:$B$22,MATCH(B902,'Disrupt-DIH'!$A$8:$A$22,0))="","",INDEX('Disrupt-DIH'!$B$8:$B$22,MATCH(B902,'Disrupt-DIH'!$A$8:$A$22,0))))</f>
        <v/>
      </c>
      <c r="D902" s="64" t="s">
        <v>38</v>
      </c>
      <c r="E902" s="64" t="str">
        <f>IF(INDEX('Disrupt-DIH'!$B$8:$B$22,MATCH($B902,'Disrupt-DIH'!$A$8:$A$22,0))="","",IF(INDEX('Disrupt-DIH'!D$8:D$22,MATCH($B902,'Disrupt-DIH'!$A$8:$A$22,0))="N/A","No","Yes"))</f>
        <v/>
      </c>
      <c r="F902" s="64" t="str">
        <f>IF(INDEX('Disrupt-DIH'!$B$8:$B$22,MATCH($B902,'Disrupt-DIH'!$A$8:$A$22,0))="","",IF(INDEX('Disrupt-DIH'!E$8:E$22,MATCH($B902,'Disrupt-DIH'!$A$8:$A$22,0))="N/A","No","Yes"))</f>
        <v/>
      </c>
      <c r="G902" s="64" t="str">
        <f>IF(INDEX('Disrupt-DIH'!$B$8:$B$22,MATCH($B902,'Disrupt-DIH'!$A$8:$A$22,0))="","",IF(INDEX('Disrupt-DIH'!F$8:F$22,MATCH($B902,'Disrupt-DIH'!$A$8:$A$22,0))="N/A","No","Yes"))</f>
        <v/>
      </c>
      <c r="H902" s="64" t="str">
        <f t="shared" si="39"/>
        <v/>
      </c>
      <c r="I902" s="50">
        <v>15</v>
      </c>
      <c r="J902" s="52" t="str">
        <f>IF(INDEX('Detail-SR'!$B$8:$B$27,MATCH(I902,'Detail-SR'!$A$8:$A$27,0))="","",IF(INDEX('Detail-SR'!$E$8:$E$27,MATCH(I902,'Detail-SR'!$A$8:$A$27,0))=H902,INDEX('Detail-SR'!$B$8:$B$27,MATCH(I902,'Detail-SR'!$A$8:$A$27,0)),""))</f>
        <v/>
      </c>
      <c r="K902" s="33"/>
      <c r="L902" s="50">
        <f t="shared" si="40"/>
        <v>0</v>
      </c>
      <c r="M902" s="50" t="str">
        <f t="shared" si="41"/>
        <v>D15c</v>
      </c>
    </row>
    <row r="903" spans="1:13" x14ac:dyDescent="0.25">
      <c r="A903" s="50">
        <v>896</v>
      </c>
      <c r="B903" s="50" t="s">
        <v>238</v>
      </c>
      <c r="C903" s="52" t="str">
        <f>IF(H903="","",IF(INDEX('Disrupt-DIH'!$B$8:$B$22,MATCH(B903,'Disrupt-DIH'!$A$8:$A$22,0))="","",INDEX('Disrupt-DIH'!$B$8:$B$22,MATCH(B903,'Disrupt-DIH'!$A$8:$A$22,0))))</f>
        <v/>
      </c>
      <c r="D903" s="64" t="s">
        <v>38</v>
      </c>
      <c r="E903" s="64" t="str">
        <f>IF(INDEX('Disrupt-DIH'!$B$8:$B$22,MATCH($B903,'Disrupt-DIH'!$A$8:$A$22,0))="","",IF(INDEX('Disrupt-DIH'!D$8:D$22,MATCH($B903,'Disrupt-DIH'!$A$8:$A$22,0))="N/A","No","Yes"))</f>
        <v/>
      </c>
      <c r="F903" s="64" t="str">
        <f>IF(INDEX('Disrupt-DIH'!$B$8:$B$22,MATCH($B903,'Disrupt-DIH'!$A$8:$A$22,0))="","",IF(INDEX('Disrupt-DIH'!E$8:E$22,MATCH($B903,'Disrupt-DIH'!$A$8:$A$22,0))="N/A","No","Yes"))</f>
        <v/>
      </c>
      <c r="G903" s="64" t="str">
        <f>IF(INDEX('Disrupt-DIH'!$B$8:$B$22,MATCH($B903,'Disrupt-DIH'!$A$8:$A$22,0))="","",IF(INDEX('Disrupt-DIH'!F$8:F$22,MATCH($B903,'Disrupt-DIH'!$A$8:$A$22,0))="N/A","No","Yes"))</f>
        <v/>
      </c>
      <c r="H903" s="64" t="str">
        <f t="shared" si="39"/>
        <v/>
      </c>
      <c r="I903" s="50">
        <v>16</v>
      </c>
      <c r="J903" s="52" t="str">
        <f>IF(INDEX('Detail-SR'!$B$8:$B$27,MATCH(I903,'Detail-SR'!$A$8:$A$27,0))="","",IF(INDEX('Detail-SR'!$E$8:$E$27,MATCH(I903,'Detail-SR'!$A$8:$A$27,0))=H903,INDEX('Detail-SR'!$B$8:$B$27,MATCH(I903,'Detail-SR'!$A$8:$A$27,0)),""))</f>
        <v/>
      </c>
      <c r="K903" s="33"/>
      <c r="L903" s="50">
        <f t="shared" si="40"/>
        <v>0</v>
      </c>
      <c r="M903" s="50" t="str">
        <f t="shared" si="41"/>
        <v>D15c</v>
      </c>
    </row>
    <row r="904" spans="1:13" x14ac:dyDescent="0.25">
      <c r="A904" s="50">
        <v>897</v>
      </c>
      <c r="B904" s="50" t="s">
        <v>238</v>
      </c>
      <c r="C904" s="52" t="str">
        <f>IF(H904="","",IF(INDEX('Disrupt-DIH'!$B$8:$B$22,MATCH(B904,'Disrupt-DIH'!$A$8:$A$22,0))="","",INDEX('Disrupt-DIH'!$B$8:$B$22,MATCH(B904,'Disrupt-DIH'!$A$8:$A$22,0))))</f>
        <v/>
      </c>
      <c r="D904" s="64" t="s">
        <v>38</v>
      </c>
      <c r="E904" s="64" t="str">
        <f>IF(INDEX('Disrupt-DIH'!$B$8:$B$22,MATCH($B904,'Disrupt-DIH'!$A$8:$A$22,0))="","",IF(INDEX('Disrupt-DIH'!D$8:D$22,MATCH($B904,'Disrupt-DIH'!$A$8:$A$22,0))="N/A","No","Yes"))</f>
        <v/>
      </c>
      <c r="F904" s="64" t="str">
        <f>IF(INDEX('Disrupt-DIH'!$B$8:$B$22,MATCH($B904,'Disrupt-DIH'!$A$8:$A$22,0))="","",IF(INDEX('Disrupt-DIH'!E$8:E$22,MATCH($B904,'Disrupt-DIH'!$A$8:$A$22,0))="N/A","No","Yes"))</f>
        <v/>
      </c>
      <c r="G904" s="64" t="str">
        <f>IF(INDEX('Disrupt-DIH'!$B$8:$B$22,MATCH($B904,'Disrupt-DIH'!$A$8:$A$22,0))="","",IF(INDEX('Disrupt-DIH'!F$8:F$22,MATCH($B904,'Disrupt-DIH'!$A$8:$A$22,0))="N/A","No","Yes"))</f>
        <v/>
      </c>
      <c r="H904" s="64" t="str">
        <f t="shared" si="39"/>
        <v/>
      </c>
      <c r="I904" s="50">
        <v>17</v>
      </c>
      <c r="J904" s="52" t="str">
        <f>IF(INDEX('Detail-SR'!$B$8:$B$27,MATCH(I904,'Detail-SR'!$A$8:$A$27,0))="","",IF(INDEX('Detail-SR'!$E$8:$E$27,MATCH(I904,'Detail-SR'!$A$8:$A$27,0))=H904,INDEX('Detail-SR'!$B$8:$B$27,MATCH(I904,'Detail-SR'!$A$8:$A$27,0)),""))</f>
        <v/>
      </c>
      <c r="K904" s="33"/>
      <c r="L904" s="50">
        <f t="shared" si="40"/>
        <v>0</v>
      </c>
      <c r="M904" s="50" t="str">
        <f t="shared" si="41"/>
        <v>D15c</v>
      </c>
    </row>
    <row r="905" spans="1:13" x14ac:dyDescent="0.25">
      <c r="A905" s="50">
        <v>898</v>
      </c>
      <c r="B905" s="50" t="s">
        <v>238</v>
      </c>
      <c r="C905" s="52" t="str">
        <f>IF(H905="","",IF(INDEX('Disrupt-DIH'!$B$8:$B$22,MATCH(B905,'Disrupt-DIH'!$A$8:$A$22,0))="","",INDEX('Disrupt-DIH'!$B$8:$B$22,MATCH(B905,'Disrupt-DIH'!$A$8:$A$22,0))))</f>
        <v/>
      </c>
      <c r="D905" s="64" t="s">
        <v>38</v>
      </c>
      <c r="E905" s="64" t="str">
        <f>IF(INDEX('Disrupt-DIH'!$B$8:$B$22,MATCH($B905,'Disrupt-DIH'!$A$8:$A$22,0))="","",IF(INDEX('Disrupt-DIH'!D$8:D$22,MATCH($B905,'Disrupt-DIH'!$A$8:$A$22,0))="N/A","No","Yes"))</f>
        <v/>
      </c>
      <c r="F905" s="64" t="str">
        <f>IF(INDEX('Disrupt-DIH'!$B$8:$B$22,MATCH($B905,'Disrupt-DIH'!$A$8:$A$22,0))="","",IF(INDEX('Disrupt-DIH'!E$8:E$22,MATCH($B905,'Disrupt-DIH'!$A$8:$A$22,0))="N/A","No","Yes"))</f>
        <v/>
      </c>
      <c r="G905" s="64" t="str">
        <f>IF(INDEX('Disrupt-DIH'!$B$8:$B$22,MATCH($B905,'Disrupt-DIH'!$A$8:$A$22,0))="","",IF(INDEX('Disrupt-DIH'!F$8:F$22,MATCH($B905,'Disrupt-DIH'!$A$8:$A$22,0))="N/A","No","Yes"))</f>
        <v/>
      </c>
      <c r="H905" s="64" t="str">
        <f t="shared" ref="H905:H907" si="42">IF(AND(D905="Electricity",E905="Yes"),"Electricity",IF(AND(D905="Natural Gas",F905="Yes"),"Natural Gas",IF(AND(D905="Water",G905="Yes"),"Water","")))</f>
        <v/>
      </c>
      <c r="I905" s="50">
        <v>18</v>
      </c>
      <c r="J905" s="52" t="str">
        <f>IF(INDEX('Detail-SR'!$B$8:$B$27,MATCH(I905,'Detail-SR'!$A$8:$A$27,0))="","",IF(INDEX('Detail-SR'!$E$8:$E$27,MATCH(I905,'Detail-SR'!$A$8:$A$27,0))=H905,INDEX('Detail-SR'!$B$8:$B$27,MATCH(I905,'Detail-SR'!$A$8:$A$27,0)),""))</f>
        <v/>
      </c>
      <c r="K905" s="33"/>
      <c r="L905" s="50">
        <f t="shared" ref="L905:L907" si="43">IF(J905="",0,IF(K905="Yes",0,0.8))</f>
        <v>0</v>
      </c>
      <c r="M905" s="50" t="str">
        <f t="shared" ref="M905:M907" si="44">B905&amp;(IF(D905="Electricity","a",IF(D905="Natural Gas","b","c")))</f>
        <v>D15c</v>
      </c>
    </row>
    <row r="906" spans="1:13" x14ac:dyDescent="0.25">
      <c r="A906" s="50">
        <v>899</v>
      </c>
      <c r="B906" s="50" t="s">
        <v>238</v>
      </c>
      <c r="C906" s="52" t="str">
        <f>IF(H906="","",IF(INDEX('Disrupt-DIH'!$B$8:$B$22,MATCH(B906,'Disrupt-DIH'!$A$8:$A$22,0))="","",INDEX('Disrupt-DIH'!$B$8:$B$22,MATCH(B906,'Disrupt-DIH'!$A$8:$A$22,0))))</f>
        <v/>
      </c>
      <c r="D906" s="64" t="s">
        <v>38</v>
      </c>
      <c r="E906" s="64" t="str">
        <f>IF(INDEX('Disrupt-DIH'!$B$8:$B$22,MATCH($B906,'Disrupt-DIH'!$A$8:$A$22,0))="","",IF(INDEX('Disrupt-DIH'!D$8:D$22,MATCH($B906,'Disrupt-DIH'!$A$8:$A$22,0))="N/A","No","Yes"))</f>
        <v/>
      </c>
      <c r="F906" s="64" t="str">
        <f>IF(INDEX('Disrupt-DIH'!$B$8:$B$22,MATCH($B906,'Disrupt-DIH'!$A$8:$A$22,0))="","",IF(INDEX('Disrupt-DIH'!E$8:E$22,MATCH($B906,'Disrupt-DIH'!$A$8:$A$22,0))="N/A","No","Yes"))</f>
        <v/>
      </c>
      <c r="G906" s="64" t="str">
        <f>IF(INDEX('Disrupt-DIH'!$B$8:$B$22,MATCH($B906,'Disrupt-DIH'!$A$8:$A$22,0))="","",IF(INDEX('Disrupt-DIH'!F$8:F$22,MATCH($B906,'Disrupt-DIH'!$A$8:$A$22,0))="N/A","No","Yes"))</f>
        <v/>
      </c>
      <c r="H906" s="64" t="str">
        <f t="shared" si="42"/>
        <v/>
      </c>
      <c r="I906" s="50">
        <v>19</v>
      </c>
      <c r="J906" s="52" t="str">
        <f>IF(INDEX('Detail-SR'!$B$8:$B$27,MATCH(I906,'Detail-SR'!$A$8:$A$27,0))="","",IF(INDEX('Detail-SR'!$E$8:$E$27,MATCH(I906,'Detail-SR'!$A$8:$A$27,0))=H906,INDEX('Detail-SR'!$B$8:$B$27,MATCH(I906,'Detail-SR'!$A$8:$A$27,0)),""))</f>
        <v/>
      </c>
      <c r="K906" s="33"/>
      <c r="L906" s="50">
        <f t="shared" si="43"/>
        <v>0</v>
      </c>
      <c r="M906" s="50" t="str">
        <f t="shared" si="44"/>
        <v>D15c</v>
      </c>
    </row>
    <row r="907" spans="1:13" x14ac:dyDescent="0.25">
      <c r="A907" s="50">
        <v>900</v>
      </c>
      <c r="B907" s="50" t="s">
        <v>238</v>
      </c>
      <c r="C907" s="52" t="str">
        <f>IF(H907="","",IF(INDEX('Disrupt-DIH'!$B$8:$B$22,MATCH(B907,'Disrupt-DIH'!$A$8:$A$22,0))="","",INDEX('Disrupt-DIH'!$B$8:$B$22,MATCH(B907,'Disrupt-DIH'!$A$8:$A$22,0))))</f>
        <v/>
      </c>
      <c r="D907" s="64" t="s">
        <v>38</v>
      </c>
      <c r="E907" s="64" t="str">
        <f>IF(INDEX('Disrupt-DIH'!$B$8:$B$22,MATCH($B907,'Disrupt-DIH'!$A$8:$A$22,0))="","",IF(INDEX('Disrupt-DIH'!D$8:D$22,MATCH($B907,'Disrupt-DIH'!$A$8:$A$22,0))="N/A","No","Yes"))</f>
        <v/>
      </c>
      <c r="F907" s="64" t="str">
        <f>IF(INDEX('Disrupt-DIH'!$B$8:$B$22,MATCH($B907,'Disrupt-DIH'!$A$8:$A$22,0))="","",IF(INDEX('Disrupt-DIH'!E$8:E$22,MATCH($B907,'Disrupt-DIH'!$A$8:$A$22,0))="N/A","No","Yes"))</f>
        <v/>
      </c>
      <c r="G907" s="64" t="str">
        <f>IF(INDEX('Disrupt-DIH'!$B$8:$B$22,MATCH($B907,'Disrupt-DIH'!$A$8:$A$22,0))="","",IF(INDEX('Disrupt-DIH'!F$8:F$22,MATCH($B907,'Disrupt-DIH'!$A$8:$A$22,0))="N/A","No","Yes"))</f>
        <v/>
      </c>
      <c r="H907" s="64" t="str">
        <f t="shared" si="42"/>
        <v/>
      </c>
      <c r="I907" s="50">
        <v>20</v>
      </c>
      <c r="J907" s="52" t="str">
        <f>IF(INDEX('Detail-SR'!$B$8:$B$27,MATCH(I907,'Detail-SR'!$A$8:$A$27,0))="","",IF(INDEX('Detail-SR'!$E$8:$E$27,MATCH(I907,'Detail-SR'!$A$8:$A$27,0))=H907,INDEX('Detail-SR'!$B$8:$B$27,MATCH(I907,'Detail-SR'!$A$8:$A$27,0)),""))</f>
        <v/>
      </c>
      <c r="K907" s="33"/>
      <c r="L907" s="50">
        <f t="shared" si="43"/>
        <v>0</v>
      </c>
      <c r="M907" s="50" t="str">
        <f t="shared" si="44"/>
        <v>D15c</v>
      </c>
    </row>
  </sheetData>
  <sheetProtection algorithmName="SHA-512" hashValue="rpWdLdLW/4vz3L0/51tU82HslqCYaLX8qy7aPyISFcUpIyFDQQrhI1UHo3ukX5wdRePLwEv5OPKyO0yGDeb/Bw==" saltValue="h1B+o3oJP1exK98xbfsi2w==" spinCount="100000" sheet="1" formatColumns="0" formatRows="0" autoFilter="0"/>
  <autoFilter ref="A7:M907" xr:uid="{ADA1D88D-843B-4DE0-845A-901EC4B9E8FE}"/>
  <mergeCells count="1">
    <mergeCell ref="A5:C5"/>
  </mergeCells>
  <conditionalFormatting sqref="K8:K907">
    <cfRule type="expression" dxfId="4" priority="1">
      <formula>$J8=""</formula>
    </cfRule>
  </conditionalFormatting>
  <dataValidations count="1">
    <dataValidation type="list" allowBlank="1" showInputMessage="1" showErrorMessage="1" error="Please choose &quot;Yes&quot; or &quot;No.&quot;" sqref="K8:K907" xr:uid="{8030843C-EF3A-44F2-9272-461AFEE20C6F}">
      <formula1>"Yes,No"</formula1>
    </dataValidation>
  </dataValidations>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2C0BF-A4ED-40BF-8CF8-D15EE3600EE4}">
  <sheetPr>
    <tabColor theme="9" tint="0.59999389629810485"/>
  </sheetPr>
  <dimension ref="A1:AT67"/>
  <sheetViews>
    <sheetView showGridLines="0" workbookViewId="0">
      <pane xSplit="3" ySplit="7" topLeftCell="D8" activePane="bottomRight" state="frozen"/>
      <selection pane="topRight" activeCell="D1" sqref="D1"/>
      <selection pane="bottomLeft" activeCell="A8" sqref="A8"/>
      <selection pane="bottomRight" activeCell="A7" sqref="A7"/>
    </sheetView>
  </sheetViews>
  <sheetFormatPr defaultRowHeight="15" x14ac:dyDescent="0.25"/>
  <cols>
    <col min="1" max="1" width="12.85546875" customWidth="1"/>
    <col min="2" max="2" width="43.28515625" bestFit="1" customWidth="1"/>
    <col min="3" max="3" width="32.28515625" customWidth="1"/>
    <col min="4" max="4" width="23.5703125" customWidth="1"/>
    <col min="5" max="5" width="23.5703125" hidden="1" customWidth="1"/>
    <col min="6" max="6" width="23.5703125" customWidth="1"/>
    <col min="7" max="7" width="27" customWidth="1"/>
    <col min="8" max="8" width="21.42578125" hidden="1" customWidth="1"/>
    <col min="9" max="11" width="29" customWidth="1"/>
    <col min="12" max="12" width="29" hidden="1" customWidth="1"/>
    <col min="13" max="13" width="29" customWidth="1"/>
    <col min="14" max="14" width="29" hidden="1" customWidth="1"/>
    <col min="15" max="15" width="29" customWidth="1"/>
    <col min="16" max="16" width="29" hidden="1" customWidth="1"/>
    <col min="17" max="46" width="11.42578125" customWidth="1"/>
  </cols>
  <sheetData>
    <row r="1" spans="1:46" x14ac:dyDescent="0.25">
      <c r="D1" s="15"/>
      <c r="E1" s="15"/>
      <c r="H1" s="15"/>
      <c r="I1" s="15"/>
      <c r="J1" s="15"/>
      <c r="K1" s="15"/>
      <c r="L1" s="15"/>
    </row>
    <row r="2" spans="1:46" x14ac:dyDescent="0.25">
      <c r="D2" s="6"/>
      <c r="E2" s="6"/>
      <c r="F2" s="6"/>
      <c r="G2" s="6"/>
      <c r="H2" s="15"/>
      <c r="I2" s="15"/>
      <c r="J2" s="15"/>
      <c r="K2" s="15"/>
      <c r="L2" s="15"/>
      <c r="Q2" s="80" t="str">
        <f>IF(INDEX('Detail-CL'!$C$8:$C$37,MATCH(Q3,'Detail-CL'!$A$8:$A$37,0))="","",INDEX('Detail-CL'!$C$8:$C$37,MATCH(Q3,'Detail-CL'!$A$8:$A$37,0)))</f>
        <v/>
      </c>
      <c r="R2" s="80" t="str">
        <f>IF(INDEX('Detail-CL'!$C$8:$C$37,MATCH(R3,'Detail-CL'!$A$8:$A$37,0))="","",INDEX('Detail-CL'!$C$8:$C$37,MATCH(R3,'Detail-CL'!$A$8:$A$37,0)))</f>
        <v/>
      </c>
      <c r="S2" s="80" t="str">
        <f>IF(INDEX('Detail-CL'!$C$8:$C$37,MATCH(S3,'Detail-CL'!$A$8:$A$37,0))="","",INDEX('Detail-CL'!$C$8:$C$37,MATCH(S3,'Detail-CL'!$A$8:$A$37,0)))</f>
        <v/>
      </c>
      <c r="T2" s="80" t="str">
        <f>IF(INDEX('Detail-CL'!$C$8:$C$37,MATCH(T3,'Detail-CL'!$A$8:$A$37,0))="","",INDEX('Detail-CL'!$C$8:$C$37,MATCH(T3,'Detail-CL'!$A$8:$A$37,0)))</f>
        <v/>
      </c>
      <c r="U2" s="80" t="str">
        <f>IF(INDEX('Detail-CL'!$C$8:$C$37,MATCH(U3,'Detail-CL'!$A$8:$A$37,0))="","",INDEX('Detail-CL'!$C$8:$C$37,MATCH(U3,'Detail-CL'!$A$8:$A$37,0)))</f>
        <v/>
      </c>
      <c r="V2" s="80" t="str">
        <f>IF(INDEX('Detail-CL'!$C$8:$C$37,MATCH(V3,'Detail-CL'!$A$8:$A$37,0))="","",INDEX('Detail-CL'!$C$8:$C$37,MATCH(V3,'Detail-CL'!$A$8:$A$37,0)))</f>
        <v/>
      </c>
      <c r="W2" s="80" t="str">
        <f>IF(INDEX('Detail-CL'!$C$8:$C$37,MATCH(W3,'Detail-CL'!$A$8:$A$37,0))="","",INDEX('Detail-CL'!$C$8:$C$37,MATCH(W3,'Detail-CL'!$A$8:$A$37,0)))</f>
        <v/>
      </c>
      <c r="X2" s="80" t="str">
        <f>IF(INDEX('Detail-CL'!$C$8:$C$37,MATCH(X3,'Detail-CL'!$A$8:$A$37,0))="","",INDEX('Detail-CL'!$C$8:$C$37,MATCH(X3,'Detail-CL'!$A$8:$A$37,0)))</f>
        <v/>
      </c>
      <c r="Y2" s="80" t="str">
        <f>IF(INDEX('Detail-CL'!$C$8:$C$37,MATCH(Y3,'Detail-CL'!$A$8:$A$37,0))="","",INDEX('Detail-CL'!$C$8:$C$37,MATCH(Y3,'Detail-CL'!$A$8:$A$37,0)))</f>
        <v/>
      </c>
      <c r="Z2" s="80" t="str">
        <f>IF(INDEX('Detail-CL'!$C$8:$C$37,MATCH(Z3,'Detail-CL'!$A$8:$A$37,0))="","",INDEX('Detail-CL'!$C$8:$C$37,MATCH(Z3,'Detail-CL'!$A$8:$A$37,0)))</f>
        <v/>
      </c>
      <c r="AA2" s="80" t="str">
        <f>IF(INDEX('Detail-CL'!$C$8:$C$37,MATCH(AA3,'Detail-CL'!$A$8:$A$37,0))="","",INDEX('Detail-CL'!$C$8:$C$37,MATCH(AA3,'Detail-CL'!$A$8:$A$37,0)))</f>
        <v/>
      </c>
      <c r="AB2" s="80" t="str">
        <f>IF(INDEX('Detail-CL'!$C$8:$C$37,MATCH(AB3,'Detail-CL'!$A$8:$A$37,0))="","",INDEX('Detail-CL'!$C$8:$C$37,MATCH(AB3,'Detail-CL'!$A$8:$A$37,0)))</f>
        <v/>
      </c>
      <c r="AC2" s="80" t="str">
        <f>IF(INDEX('Detail-CL'!$C$8:$C$37,MATCH(AC3,'Detail-CL'!$A$8:$A$37,0))="","",INDEX('Detail-CL'!$C$8:$C$37,MATCH(AC3,'Detail-CL'!$A$8:$A$37,0)))</f>
        <v/>
      </c>
      <c r="AD2" s="80" t="str">
        <f>IF(INDEX('Detail-CL'!$C$8:$C$37,MATCH(AD3,'Detail-CL'!$A$8:$A$37,0))="","",INDEX('Detail-CL'!$C$8:$C$37,MATCH(AD3,'Detail-CL'!$A$8:$A$37,0)))</f>
        <v/>
      </c>
      <c r="AE2" s="80" t="str">
        <f>IF(INDEX('Detail-CL'!$C$8:$C$37,MATCH(AE3,'Detail-CL'!$A$8:$A$37,0))="","",INDEX('Detail-CL'!$C$8:$C$37,MATCH(AE3,'Detail-CL'!$A$8:$A$37,0)))</f>
        <v/>
      </c>
      <c r="AF2" s="80" t="str">
        <f>IF(INDEX('Detail-CL'!$C$8:$C$37,MATCH(AF3,'Detail-CL'!$A$8:$A$37,0))="","",INDEX('Detail-CL'!$C$8:$C$37,MATCH(AF3,'Detail-CL'!$A$8:$A$37,0)))</f>
        <v/>
      </c>
      <c r="AG2" s="80" t="str">
        <f>IF(INDEX('Detail-CL'!$C$8:$C$37,MATCH(AG3,'Detail-CL'!$A$8:$A$37,0))="","",INDEX('Detail-CL'!$C$8:$C$37,MATCH(AG3,'Detail-CL'!$A$8:$A$37,0)))</f>
        <v/>
      </c>
      <c r="AH2" s="80" t="str">
        <f>IF(INDEX('Detail-CL'!$C$8:$C$37,MATCH(AH3,'Detail-CL'!$A$8:$A$37,0))="","",INDEX('Detail-CL'!$C$8:$C$37,MATCH(AH3,'Detail-CL'!$A$8:$A$37,0)))</f>
        <v/>
      </c>
      <c r="AI2" s="80" t="str">
        <f>IF(INDEX('Detail-CL'!$C$8:$C$37,MATCH(AI3,'Detail-CL'!$A$8:$A$37,0))="","",INDEX('Detail-CL'!$C$8:$C$37,MATCH(AI3,'Detail-CL'!$A$8:$A$37,0)))</f>
        <v/>
      </c>
      <c r="AJ2" s="80" t="str">
        <f>IF(INDEX('Detail-CL'!$C$8:$C$37,MATCH(AJ3,'Detail-CL'!$A$8:$A$37,0))="","",INDEX('Detail-CL'!$C$8:$C$37,MATCH(AJ3,'Detail-CL'!$A$8:$A$37,0)))</f>
        <v/>
      </c>
      <c r="AK2" s="80" t="str">
        <f>IF(INDEX('Detail-CL'!$C$8:$C$37,MATCH(AK3,'Detail-CL'!$A$8:$A$37,0))="","",INDEX('Detail-CL'!$C$8:$C$37,MATCH(AK3,'Detail-CL'!$A$8:$A$37,0)))</f>
        <v/>
      </c>
      <c r="AL2" s="80" t="str">
        <f>IF(INDEX('Detail-CL'!$C$8:$C$37,MATCH(AL3,'Detail-CL'!$A$8:$A$37,0))="","",INDEX('Detail-CL'!$C$8:$C$37,MATCH(AL3,'Detail-CL'!$A$8:$A$37,0)))</f>
        <v/>
      </c>
      <c r="AM2" s="80" t="str">
        <f>IF(INDEX('Detail-CL'!$C$8:$C$37,MATCH(AM3,'Detail-CL'!$A$8:$A$37,0))="","",INDEX('Detail-CL'!$C$8:$C$37,MATCH(AM3,'Detail-CL'!$A$8:$A$37,0)))</f>
        <v/>
      </c>
      <c r="AN2" s="80" t="str">
        <f>IF(INDEX('Detail-CL'!$C$8:$C$37,MATCH(AN3,'Detail-CL'!$A$8:$A$37,0))="","",INDEX('Detail-CL'!$C$8:$C$37,MATCH(AN3,'Detail-CL'!$A$8:$A$37,0)))</f>
        <v/>
      </c>
      <c r="AO2" s="80" t="str">
        <f>IF(INDEX('Detail-CL'!$C$8:$C$37,MATCH(AO3,'Detail-CL'!$A$8:$A$37,0))="","",INDEX('Detail-CL'!$C$8:$C$37,MATCH(AO3,'Detail-CL'!$A$8:$A$37,0)))</f>
        <v/>
      </c>
      <c r="AP2" s="80" t="str">
        <f>IF(INDEX('Detail-CL'!$C$8:$C$37,MATCH(AP3,'Detail-CL'!$A$8:$A$37,0))="","",INDEX('Detail-CL'!$C$8:$C$37,MATCH(AP3,'Detail-CL'!$A$8:$A$37,0)))</f>
        <v/>
      </c>
      <c r="AQ2" s="80" t="str">
        <f>IF(INDEX('Detail-CL'!$C$8:$C$37,MATCH(AQ3,'Detail-CL'!$A$8:$A$37,0))="","",INDEX('Detail-CL'!$C$8:$C$37,MATCH(AQ3,'Detail-CL'!$A$8:$A$37,0)))</f>
        <v/>
      </c>
      <c r="AR2" s="80" t="str">
        <f>IF(INDEX('Detail-CL'!$C$8:$C$37,MATCH(AR3,'Detail-CL'!$A$8:$A$37,0))="","",INDEX('Detail-CL'!$C$8:$C$37,MATCH(AR3,'Detail-CL'!$A$8:$A$37,0)))</f>
        <v/>
      </c>
      <c r="AS2" s="80" t="str">
        <f>IF(INDEX('Detail-CL'!$C$8:$C$37,MATCH(AS3,'Detail-CL'!$A$8:$A$37,0))="","",INDEX('Detail-CL'!$C$8:$C$37,MATCH(AS3,'Detail-CL'!$A$8:$A$37,0)))</f>
        <v/>
      </c>
      <c r="AT2" s="80" t="str">
        <f>IF(INDEX('Detail-CL'!$C$8:$C$37,MATCH(AT3,'Detail-CL'!$A$8:$A$37,0))="","",INDEX('Detail-CL'!$C$8:$C$37,MATCH(AT3,'Detail-CL'!$A$8:$A$37,0)))</f>
        <v/>
      </c>
    </row>
    <row r="3" spans="1:46" x14ac:dyDescent="0.25">
      <c r="I3" s="15"/>
      <c r="Q3" s="80">
        <v>1</v>
      </c>
      <c r="R3" s="80">
        <v>2</v>
      </c>
      <c r="S3" s="80">
        <v>3</v>
      </c>
      <c r="T3" s="80">
        <v>4</v>
      </c>
      <c r="U3" s="80">
        <v>5</v>
      </c>
      <c r="V3" s="80">
        <v>6</v>
      </c>
      <c r="W3" s="80">
        <v>7</v>
      </c>
      <c r="X3" s="80">
        <v>8</v>
      </c>
      <c r="Y3" s="80">
        <v>9</v>
      </c>
      <c r="Z3" s="80">
        <v>10</v>
      </c>
      <c r="AA3" s="80">
        <v>11</v>
      </c>
      <c r="AB3" s="80">
        <v>12</v>
      </c>
      <c r="AC3" s="80">
        <v>13</v>
      </c>
      <c r="AD3" s="80">
        <v>14</v>
      </c>
      <c r="AE3" s="80">
        <v>15</v>
      </c>
      <c r="AF3" s="80">
        <v>16</v>
      </c>
      <c r="AG3" s="80">
        <v>17</v>
      </c>
      <c r="AH3" s="80">
        <v>18</v>
      </c>
      <c r="AI3" s="80">
        <v>19</v>
      </c>
      <c r="AJ3" s="80">
        <v>20</v>
      </c>
      <c r="AK3" s="80">
        <v>21</v>
      </c>
      <c r="AL3" s="80">
        <v>22</v>
      </c>
      <c r="AM3" s="80">
        <v>23</v>
      </c>
      <c r="AN3" s="80">
        <v>24</v>
      </c>
      <c r="AO3" s="80">
        <v>25</v>
      </c>
      <c r="AP3" s="80">
        <v>26</v>
      </c>
      <c r="AQ3" s="80">
        <v>27</v>
      </c>
      <c r="AR3" s="80">
        <v>28</v>
      </c>
      <c r="AS3" s="80">
        <v>29</v>
      </c>
      <c r="AT3" s="80">
        <v>30</v>
      </c>
    </row>
    <row r="4" spans="1:46" ht="19.5" thickBot="1" x14ac:dyDescent="0.35">
      <c r="A4" s="39" t="s">
        <v>163</v>
      </c>
      <c r="B4" s="40"/>
      <c r="C4" s="40"/>
      <c r="D4" s="93" t="s">
        <v>305</v>
      </c>
      <c r="E4" s="54" t="s">
        <v>19</v>
      </c>
      <c r="F4" s="54"/>
      <c r="G4" s="40"/>
      <c r="H4" s="54" t="s">
        <v>19</v>
      </c>
      <c r="I4" s="60" t="s">
        <v>311</v>
      </c>
      <c r="J4" s="71"/>
      <c r="K4" s="71"/>
      <c r="L4" s="54" t="s">
        <v>19</v>
      </c>
      <c r="M4" s="78"/>
      <c r="N4" s="54" t="s">
        <v>19</v>
      </c>
      <c r="O4" s="10" t="s">
        <v>312</v>
      </c>
      <c r="P4" s="54" t="s">
        <v>19</v>
      </c>
      <c r="Q4" s="10" t="s">
        <v>164</v>
      </c>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row>
    <row r="5" spans="1:46" ht="151.5" customHeight="1" x14ac:dyDescent="0.25">
      <c r="A5" s="105" t="s">
        <v>302</v>
      </c>
      <c r="B5" s="105"/>
      <c r="C5" s="105"/>
      <c r="D5" s="61" t="s">
        <v>310</v>
      </c>
      <c r="E5" s="61"/>
      <c r="F5" s="81"/>
      <c r="H5" s="92"/>
      <c r="J5" s="77"/>
      <c r="K5" s="72"/>
      <c r="L5" s="72"/>
      <c r="Q5" s="104" t="s">
        <v>182</v>
      </c>
      <c r="R5" s="104"/>
      <c r="S5" s="104"/>
      <c r="T5" s="104"/>
      <c r="U5" s="104"/>
      <c r="V5" s="104"/>
    </row>
    <row r="6" spans="1:46" x14ac:dyDescent="0.25">
      <c r="I6" s="1"/>
      <c r="J6" s="1"/>
      <c r="K6" s="1"/>
      <c r="L6" s="1"/>
      <c r="M6" s="1"/>
      <c r="N6" s="1"/>
    </row>
    <row r="7" spans="1:46" ht="90" x14ac:dyDescent="0.25">
      <c r="A7" s="48" t="s">
        <v>162</v>
      </c>
      <c r="B7" s="47" t="s">
        <v>313</v>
      </c>
      <c r="C7" s="86" t="s">
        <v>322</v>
      </c>
      <c r="D7" s="48" t="s">
        <v>321</v>
      </c>
      <c r="E7" s="48" t="s">
        <v>203</v>
      </c>
      <c r="F7" s="86" t="s">
        <v>318</v>
      </c>
      <c r="G7" s="47" t="s">
        <v>306</v>
      </c>
      <c r="H7" s="48" t="s">
        <v>323</v>
      </c>
      <c r="I7" s="47" t="s">
        <v>308</v>
      </c>
      <c r="J7" s="47" t="s">
        <v>309</v>
      </c>
      <c r="K7" s="47" t="s">
        <v>307</v>
      </c>
      <c r="L7" s="48" t="s">
        <v>324</v>
      </c>
      <c r="M7" s="47" t="s">
        <v>337</v>
      </c>
      <c r="N7" s="48" t="s">
        <v>325</v>
      </c>
      <c r="O7" s="47" t="s">
        <v>314</v>
      </c>
      <c r="P7" s="48" t="s">
        <v>326</v>
      </c>
      <c r="Q7" s="48" t="str">
        <f>IF(INDEX('Detail-CL'!$B$8:$B$37,MATCH(Q3,'Detail-CL'!$A$8:$A$37,0))="","",INDEX('Detail-CL'!$B$8:$B$37,MATCH(Q3,'Detail-CL'!$A$8:$A$37,0)))</f>
        <v/>
      </c>
      <c r="R7" s="48" t="str">
        <f>IF(INDEX('Detail-CL'!$B$8:$B$37,MATCH(R3,'Detail-CL'!$A$8:$A$37,0))="","",INDEX('Detail-CL'!$B$8:$B$37,MATCH(R3,'Detail-CL'!$A$8:$A$37,0)))</f>
        <v/>
      </c>
      <c r="S7" s="48" t="str">
        <f>IF(INDEX('Detail-CL'!$B$8:$B$37,MATCH(S3,'Detail-CL'!$A$8:$A$37,0))="","",INDEX('Detail-CL'!$B$8:$B$37,MATCH(S3,'Detail-CL'!$A$8:$A$37,0)))</f>
        <v/>
      </c>
      <c r="T7" s="48" t="str">
        <f>IF(INDEX('Detail-CL'!$B$8:$B$37,MATCH(T3,'Detail-CL'!$A$8:$A$37,0))="","",INDEX('Detail-CL'!$B$8:$B$37,MATCH(T3,'Detail-CL'!$A$8:$A$37,0)))</f>
        <v/>
      </c>
      <c r="U7" s="48" t="str">
        <f>IF(INDEX('Detail-CL'!$B$8:$B$37,MATCH(U3,'Detail-CL'!$A$8:$A$37,0))="","",INDEX('Detail-CL'!$B$8:$B$37,MATCH(U3,'Detail-CL'!$A$8:$A$37,0)))</f>
        <v/>
      </c>
      <c r="V7" s="48" t="str">
        <f>IF(INDEX('Detail-CL'!$B$8:$B$37,MATCH(V3,'Detail-CL'!$A$8:$A$37,0))="","",INDEX('Detail-CL'!$B$8:$B$37,MATCH(V3,'Detail-CL'!$A$8:$A$37,0)))</f>
        <v/>
      </c>
      <c r="W7" s="48" t="str">
        <f>IF(INDEX('Detail-CL'!$B$8:$B$37,MATCH(W3,'Detail-CL'!$A$8:$A$37,0))="","",INDEX('Detail-CL'!$B$8:$B$37,MATCH(W3,'Detail-CL'!$A$8:$A$37,0)))</f>
        <v/>
      </c>
      <c r="X7" s="48" t="str">
        <f>IF(INDEX('Detail-CL'!$B$8:$B$37,MATCH(X3,'Detail-CL'!$A$8:$A$37,0))="","",INDEX('Detail-CL'!$B$8:$B$37,MATCH(X3,'Detail-CL'!$A$8:$A$37,0)))</f>
        <v/>
      </c>
      <c r="Y7" s="48" t="str">
        <f>IF(INDEX('Detail-CL'!$B$8:$B$37,MATCH(Y3,'Detail-CL'!$A$8:$A$37,0))="","",INDEX('Detail-CL'!$B$8:$B$37,MATCH(Y3,'Detail-CL'!$A$8:$A$37,0)))</f>
        <v/>
      </c>
      <c r="Z7" s="48" t="str">
        <f>IF(INDEX('Detail-CL'!$B$8:$B$37,MATCH(Z3,'Detail-CL'!$A$8:$A$37,0))="","",INDEX('Detail-CL'!$B$8:$B$37,MATCH(Z3,'Detail-CL'!$A$8:$A$37,0)))</f>
        <v/>
      </c>
      <c r="AA7" s="48" t="str">
        <f>IF(INDEX('Detail-CL'!$B$8:$B$37,MATCH(AA3,'Detail-CL'!$A$8:$A$37,0))="","",INDEX('Detail-CL'!$B$8:$B$37,MATCH(AA3,'Detail-CL'!$A$8:$A$37,0)))</f>
        <v/>
      </c>
      <c r="AB7" s="48" t="str">
        <f>IF(INDEX('Detail-CL'!$B$8:$B$37,MATCH(AB3,'Detail-CL'!$A$8:$A$37,0))="","",INDEX('Detail-CL'!$B$8:$B$37,MATCH(AB3,'Detail-CL'!$A$8:$A$37,0)))</f>
        <v/>
      </c>
      <c r="AC7" s="48" t="str">
        <f>IF(INDEX('Detail-CL'!$B$8:$B$37,MATCH(AC3,'Detail-CL'!$A$8:$A$37,0))="","",INDEX('Detail-CL'!$B$8:$B$37,MATCH(AC3,'Detail-CL'!$A$8:$A$37,0)))</f>
        <v/>
      </c>
      <c r="AD7" s="48" t="str">
        <f>IF(INDEX('Detail-CL'!$B$8:$B$37,MATCH(AD3,'Detail-CL'!$A$8:$A$37,0))="","",INDEX('Detail-CL'!$B$8:$B$37,MATCH(AD3,'Detail-CL'!$A$8:$A$37,0)))</f>
        <v/>
      </c>
      <c r="AE7" s="48" t="str">
        <f>IF(INDEX('Detail-CL'!$B$8:$B$37,MATCH(AE3,'Detail-CL'!$A$8:$A$37,0))="","",INDEX('Detail-CL'!$B$8:$B$37,MATCH(AE3,'Detail-CL'!$A$8:$A$37,0)))</f>
        <v/>
      </c>
      <c r="AF7" s="48" t="str">
        <f>IF(INDEX('Detail-CL'!$B$8:$B$37,MATCH(AF3,'Detail-CL'!$A$8:$A$37,0))="","",INDEX('Detail-CL'!$B$8:$B$37,MATCH(AF3,'Detail-CL'!$A$8:$A$37,0)))</f>
        <v/>
      </c>
      <c r="AG7" s="48" t="str">
        <f>IF(INDEX('Detail-CL'!$B$8:$B$37,MATCH(AG3,'Detail-CL'!$A$8:$A$37,0))="","",INDEX('Detail-CL'!$B$8:$B$37,MATCH(AG3,'Detail-CL'!$A$8:$A$37,0)))</f>
        <v/>
      </c>
      <c r="AH7" s="48" t="str">
        <f>IF(INDEX('Detail-CL'!$B$8:$B$37,MATCH(AH3,'Detail-CL'!$A$8:$A$37,0))="","",INDEX('Detail-CL'!$B$8:$B$37,MATCH(AH3,'Detail-CL'!$A$8:$A$37,0)))</f>
        <v/>
      </c>
      <c r="AI7" s="48" t="str">
        <f>IF(INDEX('Detail-CL'!$B$8:$B$37,MATCH(AI3,'Detail-CL'!$A$8:$A$37,0))="","",INDEX('Detail-CL'!$B$8:$B$37,MATCH(AI3,'Detail-CL'!$A$8:$A$37,0)))</f>
        <v/>
      </c>
      <c r="AJ7" s="48" t="str">
        <f>IF(INDEX('Detail-CL'!$B$8:$B$37,MATCH(AJ3,'Detail-CL'!$A$8:$A$37,0))="","",INDEX('Detail-CL'!$B$8:$B$37,MATCH(AJ3,'Detail-CL'!$A$8:$A$37,0)))</f>
        <v/>
      </c>
      <c r="AK7" s="48" t="str">
        <f>IF(INDEX('Detail-CL'!$B$8:$B$37,MATCH(AK3,'Detail-CL'!$A$8:$A$37,0))="","",INDEX('Detail-CL'!$B$8:$B$37,MATCH(AK3,'Detail-CL'!$A$8:$A$37,0)))</f>
        <v/>
      </c>
      <c r="AL7" s="48" t="str">
        <f>IF(INDEX('Detail-CL'!$B$8:$B$37,MATCH(AL3,'Detail-CL'!$A$8:$A$37,0))="","",INDEX('Detail-CL'!$B$8:$B$37,MATCH(AL3,'Detail-CL'!$A$8:$A$37,0)))</f>
        <v/>
      </c>
      <c r="AM7" s="48" t="str">
        <f>IF(INDEX('Detail-CL'!$B$8:$B$37,MATCH(AM3,'Detail-CL'!$A$8:$A$37,0))="","",INDEX('Detail-CL'!$B$8:$B$37,MATCH(AM3,'Detail-CL'!$A$8:$A$37,0)))</f>
        <v/>
      </c>
      <c r="AN7" s="48" t="str">
        <f>IF(INDEX('Detail-CL'!$B$8:$B$37,MATCH(AN3,'Detail-CL'!$A$8:$A$37,0))="","",INDEX('Detail-CL'!$B$8:$B$37,MATCH(AN3,'Detail-CL'!$A$8:$A$37,0)))</f>
        <v/>
      </c>
      <c r="AO7" s="48" t="str">
        <f>IF(INDEX('Detail-CL'!$B$8:$B$37,MATCH(AO3,'Detail-CL'!$A$8:$A$37,0))="","",INDEX('Detail-CL'!$B$8:$B$37,MATCH(AO3,'Detail-CL'!$A$8:$A$37,0)))</f>
        <v/>
      </c>
      <c r="AP7" s="48" t="str">
        <f>IF(INDEX('Detail-CL'!$B$8:$B$37,MATCH(AP3,'Detail-CL'!$A$8:$A$37,0))="","",INDEX('Detail-CL'!$B$8:$B$37,MATCH(AP3,'Detail-CL'!$A$8:$A$37,0)))</f>
        <v/>
      </c>
      <c r="AQ7" s="48" t="str">
        <f>IF(INDEX('Detail-CL'!$B$8:$B$37,MATCH(AQ3,'Detail-CL'!$A$8:$A$37,0))="","",INDEX('Detail-CL'!$B$8:$B$37,MATCH(AQ3,'Detail-CL'!$A$8:$A$37,0)))</f>
        <v/>
      </c>
      <c r="AR7" s="48" t="str">
        <f>IF(INDEX('Detail-CL'!$B$8:$B$37,MATCH(AR3,'Detail-CL'!$A$8:$A$37,0))="","",INDEX('Detail-CL'!$B$8:$B$37,MATCH(AR3,'Detail-CL'!$A$8:$A$37,0)))</f>
        <v/>
      </c>
      <c r="AS7" s="48" t="str">
        <f>IF(INDEX('Detail-CL'!$B$8:$B$37,MATCH(AS3,'Detail-CL'!$A$8:$A$37,0))="","",INDEX('Detail-CL'!$B$8:$B$37,MATCH(AS3,'Detail-CL'!$A$8:$A$37,0)))</f>
        <v/>
      </c>
      <c r="AT7" s="48" t="str">
        <f>IF(INDEX('Detail-CL'!$B$8:$B$37,MATCH(AT3,'Detail-CL'!$A$8:$A$37,0))="","",INDEX('Detail-CL'!$B$8:$B$37,MATCH(AT3,'Detail-CL'!$A$8:$A$37,0)))</f>
        <v/>
      </c>
    </row>
    <row r="8" spans="1:46" x14ac:dyDescent="0.25">
      <c r="A8" s="50">
        <v>1</v>
      </c>
      <c r="B8" s="34"/>
      <c r="C8" s="50" t="str">
        <f>IF(B8="","",IFERROR(IF(OR(I8="True",J8="True"),P8+MAX(L8,N8)+H8,L8+P8+MAX(L8,N8)+H8),""))</f>
        <v/>
      </c>
      <c r="D8" s="36"/>
      <c r="E8" s="50" t="str">
        <f>IF(B8="","",_xlfn.IFNA(INDEX('CLFR Supporting Calcs'!$B$8:$B$15,MATCH(D8,'CLFR Supporting Calcs'!$A$8:$A$15,0)),""))</f>
        <v/>
      </c>
      <c r="F8" s="36"/>
      <c r="G8" s="36"/>
      <c r="H8" s="50" t="str">
        <f>_xlfn.IFNA(INDEX('CLFR Supporting Calcs'!$B$53:$B$55,MATCH(G8,'CLFR Supporting Calcs'!$A$53:$A$55,0)),"")</f>
        <v/>
      </c>
      <c r="I8" s="33"/>
      <c r="J8" s="33"/>
      <c r="K8" s="36"/>
      <c r="L8" s="50" t="str">
        <f>_xlfn.IFNA(INDEX('CLFR Supporting Calcs'!$B$38:$B$41,MATCH(K8,'CLFR Supporting Calcs'!$A$38:$A$41,0)),"")</f>
        <v/>
      </c>
      <c r="M8" s="36"/>
      <c r="N8" s="50" t="str">
        <f>_xlfn.IFNA(INDEX('CLFR Supporting Calcs'!$B$44:$B$50,MATCH(M8,'CLFR Supporting Calcs'!$A$44:$A$50,0)),"")</f>
        <v/>
      </c>
      <c r="O8" s="36"/>
      <c r="P8" s="50" t="str">
        <f>_xlfn.IFNA(INDEX('CLFR Supporting Calcs'!$B$22:$B$27,MATCH(O8,'CLFR Supporting Calcs'!$A$22:$A$27,0)),"")</f>
        <v/>
      </c>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row>
    <row r="9" spans="1:46" x14ac:dyDescent="0.25">
      <c r="A9" s="50">
        <v>2</v>
      </c>
      <c r="B9" s="34"/>
      <c r="C9" s="50" t="str">
        <f t="shared" ref="C9:C67" si="0">IF(B9="","",IFERROR(IF(OR(I9="True",J9="True"),P9+MAX(L9,N9)+H9,L9+P9+MAX(L9,N9)+H9),""))</f>
        <v/>
      </c>
      <c r="D9" s="36"/>
      <c r="E9" s="50" t="str">
        <f>IF(B9="","",_xlfn.IFNA(INDEX('CLFR Supporting Calcs'!$B$8:$B$15,MATCH(D9,'CLFR Supporting Calcs'!$A$8:$A$15,0)),""))</f>
        <v/>
      </c>
      <c r="F9" s="36"/>
      <c r="G9" s="36"/>
      <c r="H9" s="50" t="str">
        <f>_xlfn.IFNA(INDEX('CLFR Supporting Calcs'!$B$53:$B$55,MATCH(G9,'CLFR Supporting Calcs'!$A$53:$A$55,0)),"")</f>
        <v/>
      </c>
      <c r="I9" s="33"/>
      <c r="J9" s="33"/>
      <c r="K9" s="36"/>
      <c r="L9" s="50" t="str">
        <f>_xlfn.IFNA(INDEX('CLFR Supporting Calcs'!$B$38:$B$41,MATCH(K9,'CLFR Supporting Calcs'!$A$38:$A$41,0)),"")</f>
        <v/>
      </c>
      <c r="M9" s="36"/>
      <c r="N9" s="50" t="str">
        <f>_xlfn.IFNA(INDEX('CLFR Supporting Calcs'!$B$44:$B$50,MATCH(M9,'CLFR Supporting Calcs'!$A$44:$A$50,0)),"")</f>
        <v/>
      </c>
      <c r="O9" s="36"/>
      <c r="P9" s="50" t="str">
        <f>_xlfn.IFNA(INDEX('CLFR Supporting Calcs'!$B$22:$B$27,MATCH(O9,'CLFR Supporting Calcs'!$A$22:$A$27,0)),"")</f>
        <v/>
      </c>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row>
    <row r="10" spans="1:46" x14ac:dyDescent="0.25">
      <c r="A10" s="50">
        <v>3</v>
      </c>
      <c r="B10" s="94"/>
      <c r="C10" s="50" t="str">
        <f t="shared" si="0"/>
        <v/>
      </c>
      <c r="D10" s="36"/>
      <c r="E10" s="50" t="str">
        <f>IF(B10="","",_xlfn.IFNA(INDEX('CLFR Supporting Calcs'!$B$8:$B$15,MATCH(D10,'CLFR Supporting Calcs'!$A$8:$A$15,0)),""))</f>
        <v/>
      </c>
      <c r="F10" s="36"/>
      <c r="G10" s="36"/>
      <c r="H10" s="50" t="str">
        <f>_xlfn.IFNA(INDEX('CLFR Supporting Calcs'!$B$53:$B$55,MATCH(G10,'CLFR Supporting Calcs'!$A$53:$A$55,0)),"")</f>
        <v/>
      </c>
      <c r="I10" s="33"/>
      <c r="J10" s="33"/>
      <c r="K10" s="36"/>
      <c r="L10" s="50" t="str">
        <f>_xlfn.IFNA(INDEX('CLFR Supporting Calcs'!$B$38:$B$41,MATCH(K10,'CLFR Supporting Calcs'!$A$38:$A$41,0)),"")</f>
        <v/>
      </c>
      <c r="M10" s="36"/>
      <c r="N10" s="50" t="str">
        <f>_xlfn.IFNA(INDEX('CLFR Supporting Calcs'!$B$44:$B$50,MATCH(M10,'CLFR Supporting Calcs'!$A$44:$A$50,0)),"")</f>
        <v/>
      </c>
      <c r="O10" s="36"/>
      <c r="P10" s="50" t="str">
        <f>_xlfn.IFNA(INDEX('CLFR Supporting Calcs'!$B$22:$B$27,MATCH(O10,'CLFR Supporting Calcs'!$A$22:$A$27,0)),"")</f>
        <v/>
      </c>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row>
    <row r="11" spans="1:46" x14ac:dyDescent="0.25">
      <c r="A11" s="50">
        <v>4</v>
      </c>
      <c r="B11" s="34"/>
      <c r="C11" s="50" t="str">
        <f t="shared" si="0"/>
        <v/>
      </c>
      <c r="D11" s="36"/>
      <c r="E11" s="50" t="str">
        <f>IF(B11="","",_xlfn.IFNA(INDEX('CLFR Supporting Calcs'!$B$8:$B$15,MATCH(D11,'CLFR Supporting Calcs'!$A$8:$A$15,0)),""))</f>
        <v/>
      </c>
      <c r="F11" s="36"/>
      <c r="G11" s="36"/>
      <c r="H11" s="50" t="str">
        <f>_xlfn.IFNA(INDEX('CLFR Supporting Calcs'!$B$53:$B$55,MATCH(G11,'CLFR Supporting Calcs'!$A$53:$A$55,0)),"")</f>
        <v/>
      </c>
      <c r="I11" s="33"/>
      <c r="J11" s="33"/>
      <c r="K11" s="36"/>
      <c r="L11" s="50" t="str">
        <f>_xlfn.IFNA(INDEX('CLFR Supporting Calcs'!$B$38:$B$41,MATCH(K11,'CLFR Supporting Calcs'!$A$38:$A$41,0)),"")</f>
        <v/>
      </c>
      <c r="M11" s="36"/>
      <c r="N11" s="50" t="str">
        <f>_xlfn.IFNA(INDEX('CLFR Supporting Calcs'!$B$44:$B$50,MATCH(M11,'CLFR Supporting Calcs'!$A$44:$A$50,0)),"")</f>
        <v/>
      </c>
      <c r="O11" s="36"/>
      <c r="P11" s="50" t="str">
        <f>_xlfn.IFNA(INDEX('CLFR Supporting Calcs'!$B$22:$B$27,MATCH(O11,'CLFR Supporting Calcs'!$A$22:$A$27,0)),"")</f>
        <v/>
      </c>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row>
    <row r="12" spans="1:46" x14ac:dyDescent="0.25">
      <c r="A12" s="50">
        <v>5</v>
      </c>
      <c r="B12" s="34"/>
      <c r="C12" s="50" t="str">
        <f t="shared" si="0"/>
        <v/>
      </c>
      <c r="D12" s="36"/>
      <c r="E12" s="50" t="str">
        <f>IF(B12="","",_xlfn.IFNA(INDEX('CLFR Supporting Calcs'!$B$8:$B$15,MATCH(D12,'CLFR Supporting Calcs'!$A$8:$A$15,0)),""))</f>
        <v/>
      </c>
      <c r="F12" s="36"/>
      <c r="G12" s="36"/>
      <c r="H12" s="50" t="str">
        <f>_xlfn.IFNA(INDEX('CLFR Supporting Calcs'!$B$53:$B$55,MATCH(G12,'CLFR Supporting Calcs'!$A$53:$A$55,0)),"")</f>
        <v/>
      </c>
      <c r="I12" s="33"/>
      <c r="J12" s="33"/>
      <c r="K12" s="36"/>
      <c r="L12" s="50" t="str">
        <f>_xlfn.IFNA(INDEX('CLFR Supporting Calcs'!$B$38:$B$41,MATCH(K12,'CLFR Supporting Calcs'!$A$38:$A$41,0)),"")</f>
        <v/>
      </c>
      <c r="M12" s="36"/>
      <c r="N12" s="50" t="str">
        <f>_xlfn.IFNA(INDEX('CLFR Supporting Calcs'!$B$44:$B$50,MATCH(M12,'CLFR Supporting Calcs'!$A$44:$A$50,0)),"")</f>
        <v/>
      </c>
      <c r="O12" s="36"/>
      <c r="P12" s="50" t="str">
        <f>_xlfn.IFNA(INDEX('CLFR Supporting Calcs'!$B$22:$B$27,MATCH(O12,'CLFR Supporting Calcs'!$A$22:$A$27,0)),"")</f>
        <v/>
      </c>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row>
    <row r="13" spans="1:46" x14ac:dyDescent="0.25">
      <c r="A13" s="50">
        <v>6</v>
      </c>
      <c r="B13" s="34"/>
      <c r="C13" s="50" t="str">
        <f t="shared" si="0"/>
        <v/>
      </c>
      <c r="D13" s="36"/>
      <c r="E13" s="50" t="str">
        <f>IF(B13="","",_xlfn.IFNA(INDEX('CLFR Supporting Calcs'!$B$8:$B$15,MATCH(D13,'CLFR Supporting Calcs'!$A$8:$A$15,0)),""))</f>
        <v/>
      </c>
      <c r="F13" s="36"/>
      <c r="G13" s="36"/>
      <c r="H13" s="50" t="str">
        <f>_xlfn.IFNA(INDEX('CLFR Supporting Calcs'!$B$53:$B$55,MATCH(G13,'CLFR Supporting Calcs'!$A$53:$A$55,0)),"")</f>
        <v/>
      </c>
      <c r="I13" s="33"/>
      <c r="J13" s="33"/>
      <c r="K13" s="36"/>
      <c r="L13" s="50" t="str">
        <f>_xlfn.IFNA(INDEX('CLFR Supporting Calcs'!$B$38:$B$41,MATCH(K13,'CLFR Supporting Calcs'!$A$38:$A$41,0)),"")</f>
        <v/>
      </c>
      <c r="M13" s="36"/>
      <c r="N13" s="50" t="str">
        <f>_xlfn.IFNA(INDEX('CLFR Supporting Calcs'!$B$44:$B$50,MATCH(M13,'CLFR Supporting Calcs'!$A$44:$A$50,0)),"")</f>
        <v/>
      </c>
      <c r="O13" s="36"/>
      <c r="P13" s="50" t="str">
        <f>_xlfn.IFNA(INDEX('CLFR Supporting Calcs'!$B$22:$B$27,MATCH(O13,'CLFR Supporting Calcs'!$A$22:$A$27,0)),"")</f>
        <v/>
      </c>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row>
    <row r="14" spans="1:46" x14ac:dyDescent="0.25">
      <c r="A14" s="50">
        <v>7</v>
      </c>
      <c r="B14" s="34"/>
      <c r="C14" s="50" t="str">
        <f t="shared" si="0"/>
        <v/>
      </c>
      <c r="D14" s="36"/>
      <c r="E14" s="50" t="str">
        <f>IF(B14="","",_xlfn.IFNA(INDEX('CLFR Supporting Calcs'!$B$8:$B$15,MATCH(D14,'CLFR Supporting Calcs'!$A$8:$A$15,0)),""))</f>
        <v/>
      </c>
      <c r="F14" s="36"/>
      <c r="G14" s="36"/>
      <c r="H14" s="50" t="str">
        <f>_xlfn.IFNA(INDEX('CLFR Supporting Calcs'!$B$53:$B$55,MATCH(G14,'CLFR Supporting Calcs'!$A$53:$A$55,0)),"")</f>
        <v/>
      </c>
      <c r="I14" s="33"/>
      <c r="J14" s="33"/>
      <c r="K14" s="36"/>
      <c r="L14" s="50" t="str">
        <f>_xlfn.IFNA(INDEX('CLFR Supporting Calcs'!$B$38:$B$41,MATCH(K14,'CLFR Supporting Calcs'!$A$38:$A$41,0)),"")</f>
        <v/>
      </c>
      <c r="M14" s="36"/>
      <c r="N14" s="50" t="str">
        <f>_xlfn.IFNA(INDEX('CLFR Supporting Calcs'!$B$44:$B$50,MATCH(M14,'CLFR Supporting Calcs'!$A$44:$A$50,0)),"")</f>
        <v/>
      </c>
      <c r="O14" s="36"/>
      <c r="P14" s="50" t="str">
        <f>_xlfn.IFNA(INDEX('CLFR Supporting Calcs'!$B$22:$B$27,MATCH(O14,'CLFR Supporting Calcs'!$A$22:$A$27,0)),"")</f>
        <v/>
      </c>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row>
    <row r="15" spans="1:46" x14ac:dyDescent="0.25">
      <c r="A15" s="50">
        <v>8</v>
      </c>
      <c r="B15" s="34"/>
      <c r="C15" s="50" t="str">
        <f t="shared" si="0"/>
        <v/>
      </c>
      <c r="D15" s="36"/>
      <c r="E15" s="50" t="str">
        <f>IF(B15="","",_xlfn.IFNA(INDEX('CLFR Supporting Calcs'!$B$8:$B$15,MATCH(D15,'CLFR Supporting Calcs'!$A$8:$A$15,0)),""))</f>
        <v/>
      </c>
      <c r="F15" s="36"/>
      <c r="G15" s="36"/>
      <c r="H15" s="50" t="str">
        <f>_xlfn.IFNA(INDEX('CLFR Supporting Calcs'!$B$53:$B$55,MATCH(G15,'CLFR Supporting Calcs'!$A$53:$A$55,0)),"")</f>
        <v/>
      </c>
      <c r="I15" s="33"/>
      <c r="J15" s="33"/>
      <c r="K15" s="36"/>
      <c r="L15" s="50" t="str">
        <f>_xlfn.IFNA(INDEX('CLFR Supporting Calcs'!$B$38:$B$41,MATCH(K15,'CLFR Supporting Calcs'!$A$38:$A$41,0)),"")</f>
        <v/>
      </c>
      <c r="M15" s="36"/>
      <c r="N15" s="50" t="str">
        <f>_xlfn.IFNA(INDEX('CLFR Supporting Calcs'!$B$44:$B$50,MATCH(M15,'CLFR Supporting Calcs'!$A$44:$A$50,0)),"")</f>
        <v/>
      </c>
      <c r="O15" s="36"/>
      <c r="P15" s="50" t="str">
        <f>_xlfn.IFNA(INDEX('CLFR Supporting Calcs'!$B$22:$B$27,MATCH(O15,'CLFR Supporting Calcs'!$A$22:$A$27,0)),"")</f>
        <v/>
      </c>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row>
    <row r="16" spans="1:46" x14ac:dyDescent="0.25">
      <c r="A16" s="50">
        <v>9</v>
      </c>
      <c r="B16" s="34"/>
      <c r="C16" s="50" t="str">
        <f t="shared" si="0"/>
        <v/>
      </c>
      <c r="D16" s="36"/>
      <c r="E16" s="50" t="str">
        <f>IF(B16="","",_xlfn.IFNA(INDEX('CLFR Supporting Calcs'!$B$8:$B$15,MATCH(D16,'CLFR Supporting Calcs'!$A$8:$A$15,0)),""))</f>
        <v/>
      </c>
      <c r="F16" s="36"/>
      <c r="G16" s="36"/>
      <c r="H16" s="50" t="str">
        <f>_xlfn.IFNA(INDEX('CLFR Supporting Calcs'!$B$53:$B$55,MATCH(G16,'CLFR Supporting Calcs'!$A$53:$A$55,0)),"")</f>
        <v/>
      </c>
      <c r="I16" s="33"/>
      <c r="J16" s="33"/>
      <c r="K16" s="36"/>
      <c r="L16" s="50" t="str">
        <f>_xlfn.IFNA(INDEX('CLFR Supporting Calcs'!$B$38:$B$41,MATCH(K16,'CLFR Supporting Calcs'!$A$38:$A$41,0)),"")</f>
        <v/>
      </c>
      <c r="M16" s="36"/>
      <c r="N16" s="50" t="str">
        <f>_xlfn.IFNA(INDEX('CLFR Supporting Calcs'!$B$44:$B$50,MATCH(M16,'CLFR Supporting Calcs'!$A$44:$A$50,0)),"")</f>
        <v/>
      </c>
      <c r="O16" s="36"/>
      <c r="P16" s="50" t="str">
        <f>_xlfn.IFNA(INDEX('CLFR Supporting Calcs'!$B$22:$B$27,MATCH(O16,'CLFR Supporting Calcs'!$A$22:$A$27,0)),"")</f>
        <v/>
      </c>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row>
    <row r="17" spans="1:46" x14ac:dyDescent="0.25">
      <c r="A17" s="50">
        <v>10</v>
      </c>
      <c r="B17" s="34"/>
      <c r="C17" s="50" t="str">
        <f t="shared" si="0"/>
        <v/>
      </c>
      <c r="D17" s="36"/>
      <c r="E17" s="50" t="str">
        <f>IF(B17="","",_xlfn.IFNA(INDEX('CLFR Supporting Calcs'!$B$8:$B$15,MATCH(D17,'CLFR Supporting Calcs'!$A$8:$A$15,0)),""))</f>
        <v/>
      </c>
      <c r="F17" s="36"/>
      <c r="G17" s="36"/>
      <c r="H17" s="50" t="str">
        <f>_xlfn.IFNA(INDEX('CLFR Supporting Calcs'!$B$53:$B$55,MATCH(G17,'CLFR Supporting Calcs'!$A$53:$A$55,0)),"")</f>
        <v/>
      </c>
      <c r="I17" s="33"/>
      <c r="J17" s="33"/>
      <c r="K17" s="36"/>
      <c r="L17" s="50" t="str">
        <f>_xlfn.IFNA(INDEX('CLFR Supporting Calcs'!$B$38:$B$41,MATCH(K17,'CLFR Supporting Calcs'!$A$38:$A$41,0)),"")</f>
        <v/>
      </c>
      <c r="M17" s="36"/>
      <c r="N17" s="50" t="str">
        <f>_xlfn.IFNA(INDEX('CLFR Supporting Calcs'!$B$44:$B$50,MATCH(M17,'CLFR Supporting Calcs'!$A$44:$A$50,0)),"")</f>
        <v/>
      </c>
      <c r="O17" s="36"/>
      <c r="P17" s="50" t="str">
        <f>_xlfn.IFNA(INDEX('CLFR Supporting Calcs'!$B$22:$B$27,MATCH(O17,'CLFR Supporting Calcs'!$A$22:$A$27,0)),"")</f>
        <v/>
      </c>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row>
    <row r="18" spans="1:46" x14ac:dyDescent="0.25">
      <c r="A18" s="50">
        <v>11</v>
      </c>
      <c r="B18" s="34"/>
      <c r="C18" s="50" t="str">
        <f t="shared" si="0"/>
        <v/>
      </c>
      <c r="D18" s="36"/>
      <c r="E18" s="50" t="str">
        <f>IF(B18="","",_xlfn.IFNA(INDEX('CLFR Supporting Calcs'!$B$8:$B$15,MATCH(D18,'CLFR Supporting Calcs'!$A$8:$A$15,0)),""))</f>
        <v/>
      </c>
      <c r="F18" s="36"/>
      <c r="G18" s="36"/>
      <c r="H18" s="50" t="str">
        <f>_xlfn.IFNA(INDEX('CLFR Supporting Calcs'!$B$53:$B$55,MATCH(G18,'CLFR Supporting Calcs'!$A$53:$A$55,0)),"")</f>
        <v/>
      </c>
      <c r="I18" s="33"/>
      <c r="J18" s="33"/>
      <c r="K18" s="36"/>
      <c r="L18" s="50" t="str">
        <f>_xlfn.IFNA(INDEX('CLFR Supporting Calcs'!$B$38:$B$41,MATCH(K18,'CLFR Supporting Calcs'!$A$38:$A$41,0)),"")</f>
        <v/>
      </c>
      <c r="M18" s="36"/>
      <c r="N18" s="50" t="str">
        <f>_xlfn.IFNA(INDEX('CLFR Supporting Calcs'!$B$44:$B$50,MATCH(M18,'CLFR Supporting Calcs'!$A$44:$A$50,0)),"")</f>
        <v/>
      </c>
      <c r="O18" s="36"/>
      <c r="P18" s="50" t="str">
        <f>_xlfn.IFNA(INDEX('CLFR Supporting Calcs'!$B$22:$B$27,MATCH(O18,'CLFR Supporting Calcs'!$A$22:$A$27,0)),"")</f>
        <v/>
      </c>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row>
    <row r="19" spans="1:46" x14ac:dyDescent="0.25">
      <c r="A19" s="50">
        <v>12</v>
      </c>
      <c r="B19" s="34"/>
      <c r="C19" s="50" t="str">
        <f t="shared" si="0"/>
        <v/>
      </c>
      <c r="D19" s="36"/>
      <c r="E19" s="50" t="str">
        <f>IF(B19="","",_xlfn.IFNA(INDEX('CLFR Supporting Calcs'!$B$8:$B$15,MATCH(D19,'CLFR Supporting Calcs'!$A$8:$A$15,0)),""))</f>
        <v/>
      </c>
      <c r="F19" s="36"/>
      <c r="G19" s="36"/>
      <c r="H19" s="50" t="str">
        <f>_xlfn.IFNA(INDEX('CLFR Supporting Calcs'!$B$53:$B$55,MATCH(G19,'CLFR Supporting Calcs'!$A$53:$A$55,0)),"")</f>
        <v/>
      </c>
      <c r="I19" s="33"/>
      <c r="J19" s="33"/>
      <c r="K19" s="36"/>
      <c r="L19" s="50" t="str">
        <f>_xlfn.IFNA(INDEX('CLFR Supporting Calcs'!$B$38:$B$41,MATCH(K19,'CLFR Supporting Calcs'!$A$38:$A$41,0)),"")</f>
        <v/>
      </c>
      <c r="M19" s="36"/>
      <c r="N19" s="50" t="str">
        <f>_xlfn.IFNA(INDEX('CLFR Supporting Calcs'!$B$44:$B$50,MATCH(M19,'CLFR Supporting Calcs'!$A$44:$A$50,0)),"")</f>
        <v/>
      </c>
      <c r="O19" s="36"/>
      <c r="P19" s="50" t="str">
        <f>_xlfn.IFNA(INDEX('CLFR Supporting Calcs'!$B$22:$B$27,MATCH(O19,'CLFR Supporting Calcs'!$A$22:$A$27,0)),"")</f>
        <v/>
      </c>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row>
    <row r="20" spans="1:46" x14ac:dyDescent="0.25">
      <c r="A20" s="50">
        <v>13</v>
      </c>
      <c r="B20" s="34"/>
      <c r="C20" s="50" t="str">
        <f t="shared" si="0"/>
        <v/>
      </c>
      <c r="D20" s="36"/>
      <c r="E20" s="50" t="str">
        <f>IF(B20="","",_xlfn.IFNA(INDEX('CLFR Supporting Calcs'!$B$8:$B$15,MATCH(D20,'CLFR Supporting Calcs'!$A$8:$A$15,0)),""))</f>
        <v/>
      </c>
      <c r="F20" s="36"/>
      <c r="G20" s="36"/>
      <c r="H20" s="50" t="str">
        <f>_xlfn.IFNA(INDEX('CLFR Supporting Calcs'!$B$53:$B$55,MATCH(G20,'CLFR Supporting Calcs'!$A$53:$A$55,0)),"")</f>
        <v/>
      </c>
      <c r="I20" s="33"/>
      <c r="J20" s="33"/>
      <c r="K20" s="36"/>
      <c r="L20" s="50" t="str">
        <f>_xlfn.IFNA(INDEX('CLFR Supporting Calcs'!$B$38:$B$41,MATCH(K20,'CLFR Supporting Calcs'!$A$38:$A$41,0)),"")</f>
        <v/>
      </c>
      <c r="M20" s="36"/>
      <c r="N20" s="50" t="str">
        <f>_xlfn.IFNA(INDEX('CLFR Supporting Calcs'!$B$44:$B$50,MATCH(M20,'CLFR Supporting Calcs'!$A$44:$A$50,0)),"")</f>
        <v/>
      </c>
      <c r="O20" s="36"/>
      <c r="P20" s="50" t="str">
        <f>_xlfn.IFNA(INDEX('CLFR Supporting Calcs'!$B$22:$B$27,MATCH(O20,'CLFR Supporting Calcs'!$A$22:$A$27,0)),"")</f>
        <v/>
      </c>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row>
    <row r="21" spans="1:46" x14ac:dyDescent="0.25">
      <c r="A21" s="50">
        <v>14</v>
      </c>
      <c r="B21" s="34"/>
      <c r="C21" s="50" t="str">
        <f t="shared" si="0"/>
        <v/>
      </c>
      <c r="D21" s="36"/>
      <c r="E21" s="50" t="str">
        <f>IF(B21="","",_xlfn.IFNA(INDEX('CLFR Supporting Calcs'!$B$8:$B$15,MATCH(D21,'CLFR Supporting Calcs'!$A$8:$A$15,0)),""))</f>
        <v/>
      </c>
      <c r="F21" s="36"/>
      <c r="G21" s="36"/>
      <c r="H21" s="50" t="str">
        <f>_xlfn.IFNA(INDEX('CLFR Supporting Calcs'!$B$53:$B$55,MATCH(G21,'CLFR Supporting Calcs'!$A$53:$A$55,0)),"")</f>
        <v/>
      </c>
      <c r="I21" s="33"/>
      <c r="J21" s="33"/>
      <c r="K21" s="36"/>
      <c r="L21" s="50" t="str">
        <f>_xlfn.IFNA(INDEX('CLFR Supporting Calcs'!$B$38:$B$41,MATCH(K21,'CLFR Supporting Calcs'!$A$38:$A$41,0)),"")</f>
        <v/>
      </c>
      <c r="M21" s="36"/>
      <c r="N21" s="50" t="str">
        <f>_xlfn.IFNA(INDEX('CLFR Supporting Calcs'!$B$44:$B$50,MATCH(M21,'CLFR Supporting Calcs'!$A$44:$A$50,0)),"")</f>
        <v/>
      </c>
      <c r="O21" s="36"/>
      <c r="P21" s="50" t="str">
        <f>_xlfn.IFNA(INDEX('CLFR Supporting Calcs'!$B$22:$B$27,MATCH(O21,'CLFR Supporting Calcs'!$A$22:$A$27,0)),"")</f>
        <v/>
      </c>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row>
    <row r="22" spans="1:46" x14ac:dyDescent="0.25">
      <c r="A22" s="50">
        <v>15</v>
      </c>
      <c r="B22" s="34"/>
      <c r="C22" s="50" t="str">
        <f t="shared" si="0"/>
        <v/>
      </c>
      <c r="D22" s="36"/>
      <c r="E22" s="50" t="str">
        <f>IF(B22="","",_xlfn.IFNA(INDEX('CLFR Supporting Calcs'!$B$8:$B$15,MATCH(D22,'CLFR Supporting Calcs'!$A$8:$A$15,0)),""))</f>
        <v/>
      </c>
      <c r="F22" s="36"/>
      <c r="G22" s="36"/>
      <c r="H22" s="50" t="str">
        <f>_xlfn.IFNA(INDEX('CLFR Supporting Calcs'!$B$53:$B$55,MATCH(G22,'CLFR Supporting Calcs'!$A$53:$A$55,0)),"")</f>
        <v/>
      </c>
      <c r="I22" s="33"/>
      <c r="J22" s="33"/>
      <c r="K22" s="36"/>
      <c r="L22" s="50" t="str">
        <f>_xlfn.IFNA(INDEX('CLFR Supporting Calcs'!$B$38:$B$41,MATCH(K22,'CLFR Supporting Calcs'!$A$38:$A$41,0)),"")</f>
        <v/>
      </c>
      <c r="M22" s="36"/>
      <c r="N22" s="50" t="str">
        <f>_xlfn.IFNA(INDEX('CLFR Supporting Calcs'!$B$44:$B$50,MATCH(M22,'CLFR Supporting Calcs'!$A$44:$A$50,0)),"")</f>
        <v/>
      </c>
      <c r="O22" s="36"/>
      <c r="P22" s="50" t="str">
        <f>_xlfn.IFNA(INDEX('CLFR Supporting Calcs'!$B$22:$B$27,MATCH(O22,'CLFR Supporting Calcs'!$A$22:$A$27,0)),"")</f>
        <v/>
      </c>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row>
    <row r="23" spans="1:46" x14ac:dyDescent="0.25">
      <c r="A23" s="50">
        <v>16</v>
      </c>
      <c r="B23" s="34"/>
      <c r="C23" s="50" t="str">
        <f t="shared" si="0"/>
        <v/>
      </c>
      <c r="D23" s="36"/>
      <c r="E23" s="50" t="str">
        <f>IF(B23="","",_xlfn.IFNA(INDEX('CLFR Supporting Calcs'!$B$8:$B$15,MATCH(D23,'CLFR Supporting Calcs'!$A$8:$A$15,0)),""))</f>
        <v/>
      </c>
      <c r="F23" s="36"/>
      <c r="G23" s="36"/>
      <c r="H23" s="50" t="str">
        <f>_xlfn.IFNA(INDEX('CLFR Supporting Calcs'!$B$53:$B$55,MATCH(G23,'CLFR Supporting Calcs'!$A$53:$A$55,0)),"")</f>
        <v/>
      </c>
      <c r="I23" s="33"/>
      <c r="J23" s="33"/>
      <c r="K23" s="36"/>
      <c r="L23" s="50" t="str">
        <f>_xlfn.IFNA(INDEX('CLFR Supporting Calcs'!$B$38:$B$41,MATCH(K23,'CLFR Supporting Calcs'!$A$38:$A$41,0)),"")</f>
        <v/>
      </c>
      <c r="M23" s="36"/>
      <c r="N23" s="50" t="str">
        <f>_xlfn.IFNA(INDEX('CLFR Supporting Calcs'!$B$44:$B$50,MATCH(M23,'CLFR Supporting Calcs'!$A$44:$A$50,0)),"")</f>
        <v/>
      </c>
      <c r="O23" s="36"/>
      <c r="P23" s="50" t="str">
        <f>_xlfn.IFNA(INDEX('CLFR Supporting Calcs'!$B$22:$B$27,MATCH(O23,'CLFR Supporting Calcs'!$A$22:$A$27,0)),"")</f>
        <v/>
      </c>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row>
    <row r="24" spans="1:46" x14ac:dyDescent="0.25">
      <c r="A24" s="50">
        <v>17</v>
      </c>
      <c r="B24" s="34"/>
      <c r="C24" s="50" t="str">
        <f t="shared" si="0"/>
        <v/>
      </c>
      <c r="D24" s="36"/>
      <c r="E24" s="50" t="str">
        <f>IF(B24="","",_xlfn.IFNA(INDEX('CLFR Supporting Calcs'!$B$8:$B$15,MATCH(D24,'CLFR Supporting Calcs'!$A$8:$A$15,0)),""))</f>
        <v/>
      </c>
      <c r="F24" s="36"/>
      <c r="G24" s="36"/>
      <c r="H24" s="50" t="str">
        <f>_xlfn.IFNA(INDEX('CLFR Supporting Calcs'!$B$53:$B$55,MATCH(G24,'CLFR Supporting Calcs'!$A$53:$A$55,0)),"")</f>
        <v/>
      </c>
      <c r="I24" s="33"/>
      <c r="J24" s="33"/>
      <c r="K24" s="36"/>
      <c r="L24" s="50" t="str">
        <f>_xlfn.IFNA(INDEX('CLFR Supporting Calcs'!$B$38:$B$41,MATCH(K24,'CLFR Supporting Calcs'!$A$38:$A$41,0)),"")</f>
        <v/>
      </c>
      <c r="M24" s="36"/>
      <c r="N24" s="50" t="str">
        <f>_xlfn.IFNA(INDEX('CLFR Supporting Calcs'!$B$44:$B$50,MATCH(M24,'CLFR Supporting Calcs'!$A$44:$A$50,0)),"")</f>
        <v/>
      </c>
      <c r="O24" s="36"/>
      <c r="P24" s="50" t="str">
        <f>_xlfn.IFNA(INDEX('CLFR Supporting Calcs'!$B$22:$B$27,MATCH(O24,'CLFR Supporting Calcs'!$A$22:$A$27,0)),"")</f>
        <v/>
      </c>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row>
    <row r="25" spans="1:46" x14ac:dyDescent="0.25">
      <c r="A25" s="50">
        <v>18</v>
      </c>
      <c r="B25" s="34"/>
      <c r="C25" s="50" t="str">
        <f t="shared" si="0"/>
        <v/>
      </c>
      <c r="D25" s="36"/>
      <c r="E25" s="50" t="str">
        <f>IF(B25="","",_xlfn.IFNA(INDEX('CLFR Supporting Calcs'!$B$8:$B$15,MATCH(D25,'CLFR Supporting Calcs'!$A$8:$A$15,0)),""))</f>
        <v/>
      </c>
      <c r="F25" s="36"/>
      <c r="G25" s="36"/>
      <c r="H25" s="50" t="str">
        <f>_xlfn.IFNA(INDEX('CLFR Supporting Calcs'!$B$53:$B$55,MATCH(G25,'CLFR Supporting Calcs'!$A$53:$A$55,0)),"")</f>
        <v/>
      </c>
      <c r="I25" s="33"/>
      <c r="J25" s="33"/>
      <c r="K25" s="36"/>
      <c r="L25" s="50" t="str">
        <f>_xlfn.IFNA(INDEX('CLFR Supporting Calcs'!$B$38:$B$41,MATCH(K25,'CLFR Supporting Calcs'!$A$38:$A$41,0)),"")</f>
        <v/>
      </c>
      <c r="M25" s="36"/>
      <c r="N25" s="50" t="str">
        <f>_xlfn.IFNA(INDEX('CLFR Supporting Calcs'!$B$44:$B$50,MATCH(M25,'CLFR Supporting Calcs'!$A$44:$A$50,0)),"")</f>
        <v/>
      </c>
      <c r="O25" s="36"/>
      <c r="P25" s="50" t="str">
        <f>_xlfn.IFNA(INDEX('CLFR Supporting Calcs'!$B$22:$B$27,MATCH(O25,'CLFR Supporting Calcs'!$A$22:$A$27,0)),"")</f>
        <v/>
      </c>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row>
    <row r="26" spans="1:46" x14ac:dyDescent="0.25">
      <c r="A26" s="50">
        <v>19</v>
      </c>
      <c r="B26" s="34"/>
      <c r="C26" s="50" t="str">
        <f t="shared" si="0"/>
        <v/>
      </c>
      <c r="D26" s="36"/>
      <c r="E26" s="50" t="str">
        <f>IF(B26="","",_xlfn.IFNA(INDEX('CLFR Supporting Calcs'!$B$8:$B$15,MATCH(D26,'CLFR Supporting Calcs'!$A$8:$A$15,0)),""))</f>
        <v/>
      </c>
      <c r="F26" s="36"/>
      <c r="G26" s="36"/>
      <c r="H26" s="50" t="str">
        <f>_xlfn.IFNA(INDEX('CLFR Supporting Calcs'!$B$53:$B$55,MATCH(G26,'CLFR Supporting Calcs'!$A$53:$A$55,0)),"")</f>
        <v/>
      </c>
      <c r="I26" s="33"/>
      <c r="J26" s="33"/>
      <c r="K26" s="36"/>
      <c r="L26" s="50" t="str">
        <f>_xlfn.IFNA(INDEX('CLFR Supporting Calcs'!$B$38:$B$41,MATCH(K26,'CLFR Supporting Calcs'!$A$38:$A$41,0)),"")</f>
        <v/>
      </c>
      <c r="M26" s="36"/>
      <c r="N26" s="50" t="str">
        <f>_xlfn.IFNA(INDEX('CLFR Supporting Calcs'!$B$44:$B$50,MATCH(M26,'CLFR Supporting Calcs'!$A$44:$A$50,0)),"")</f>
        <v/>
      </c>
      <c r="O26" s="36"/>
      <c r="P26" s="50" t="str">
        <f>_xlfn.IFNA(INDEX('CLFR Supporting Calcs'!$B$22:$B$27,MATCH(O26,'CLFR Supporting Calcs'!$A$22:$A$27,0)),"")</f>
        <v/>
      </c>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row>
    <row r="27" spans="1:46" x14ac:dyDescent="0.25">
      <c r="A27" s="50">
        <v>20</v>
      </c>
      <c r="B27" s="34"/>
      <c r="C27" s="50" t="str">
        <f t="shared" si="0"/>
        <v/>
      </c>
      <c r="D27" s="36"/>
      <c r="E27" s="50" t="str">
        <f>IF(B27="","",_xlfn.IFNA(INDEX('CLFR Supporting Calcs'!$B$8:$B$15,MATCH(D27,'CLFR Supporting Calcs'!$A$8:$A$15,0)),""))</f>
        <v/>
      </c>
      <c r="F27" s="36"/>
      <c r="G27" s="36"/>
      <c r="H27" s="50" t="str">
        <f>_xlfn.IFNA(INDEX('CLFR Supporting Calcs'!$B$53:$B$55,MATCH(G27,'CLFR Supporting Calcs'!$A$53:$A$55,0)),"")</f>
        <v/>
      </c>
      <c r="I27" s="33"/>
      <c r="J27" s="33"/>
      <c r="K27" s="36"/>
      <c r="L27" s="50" t="str">
        <f>_xlfn.IFNA(INDEX('CLFR Supporting Calcs'!$B$38:$B$41,MATCH(K27,'CLFR Supporting Calcs'!$A$38:$A$41,0)),"")</f>
        <v/>
      </c>
      <c r="M27" s="36"/>
      <c r="N27" s="50" t="str">
        <f>_xlfn.IFNA(INDEX('CLFR Supporting Calcs'!$B$44:$B$50,MATCH(M27,'CLFR Supporting Calcs'!$A$44:$A$50,0)),"")</f>
        <v/>
      </c>
      <c r="O27" s="36"/>
      <c r="P27" s="50" t="str">
        <f>_xlfn.IFNA(INDEX('CLFR Supporting Calcs'!$B$22:$B$27,MATCH(O27,'CLFR Supporting Calcs'!$A$22:$A$27,0)),"")</f>
        <v/>
      </c>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row>
    <row r="28" spans="1:46" x14ac:dyDescent="0.25">
      <c r="A28" s="50">
        <v>21</v>
      </c>
      <c r="B28" s="34"/>
      <c r="C28" s="50" t="str">
        <f t="shared" si="0"/>
        <v/>
      </c>
      <c r="D28" s="36"/>
      <c r="E28" s="50" t="str">
        <f>IF(B28="","",_xlfn.IFNA(INDEX('CLFR Supporting Calcs'!$B$8:$B$15,MATCH(D28,'CLFR Supporting Calcs'!$A$8:$A$15,0)),""))</f>
        <v/>
      </c>
      <c r="F28" s="36"/>
      <c r="G28" s="36"/>
      <c r="H28" s="50" t="str">
        <f>_xlfn.IFNA(INDEX('CLFR Supporting Calcs'!$B$53:$B$55,MATCH(G28,'CLFR Supporting Calcs'!$A$53:$A$55,0)),"")</f>
        <v/>
      </c>
      <c r="I28" s="33"/>
      <c r="J28" s="33"/>
      <c r="K28" s="36"/>
      <c r="L28" s="50" t="str">
        <f>_xlfn.IFNA(INDEX('CLFR Supporting Calcs'!$B$38:$B$41,MATCH(K28,'CLFR Supporting Calcs'!$A$38:$A$41,0)),"")</f>
        <v/>
      </c>
      <c r="M28" s="36"/>
      <c r="N28" s="50" t="str">
        <f>_xlfn.IFNA(INDEX('CLFR Supporting Calcs'!$B$44:$B$50,MATCH(M28,'CLFR Supporting Calcs'!$A$44:$A$50,0)),"")</f>
        <v/>
      </c>
      <c r="O28" s="36"/>
      <c r="P28" s="50" t="str">
        <f>_xlfn.IFNA(INDEX('CLFR Supporting Calcs'!$B$22:$B$27,MATCH(O28,'CLFR Supporting Calcs'!$A$22:$A$27,0)),"")</f>
        <v/>
      </c>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row>
    <row r="29" spans="1:46" x14ac:dyDescent="0.25">
      <c r="A29" s="50">
        <v>22</v>
      </c>
      <c r="B29" s="34"/>
      <c r="C29" s="50" t="str">
        <f t="shared" si="0"/>
        <v/>
      </c>
      <c r="D29" s="36"/>
      <c r="E29" s="50" t="str">
        <f>IF(B29="","",_xlfn.IFNA(INDEX('CLFR Supporting Calcs'!$B$8:$B$15,MATCH(D29,'CLFR Supporting Calcs'!$A$8:$A$15,0)),""))</f>
        <v/>
      </c>
      <c r="F29" s="36"/>
      <c r="G29" s="36"/>
      <c r="H29" s="50" t="str">
        <f>_xlfn.IFNA(INDEX('CLFR Supporting Calcs'!$B$53:$B$55,MATCH(G29,'CLFR Supporting Calcs'!$A$53:$A$55,0)),"")</f>
        <v/>
      </c>
      <c r="I29" s="33"/>
      <c r="J29" s="33"/>
      <c r="K29" s="36"/>
      <c r="L29" s="50" t="str">
        <f>_xlfn.IFNA(INDEX('CLFR Supporting Calcs'!$B$38:$B$41,MATCH(K29,'CLFR Supporting Calcs'!$A$38:$A$41,0)),"")</f>
        <v/>
      </c>
      <c r="M29" s="36"/>
      <c r="N29" s="50" t="str">
        <f>_xlfn.IFNA(INDEX('CLFR Supporting Calcs'!$B$44:$B$50,MATCH(M29,'CLFR Supporting Calcs'!$A$44:$A$50,0)),"")</f>
        <v/>
      </c>
      <c r="O29" s="36"/>
      <c r="P29" s="50" t="str">
        <f>_xlfn.IFNA(INDEX('CLFR Supporting Calcs'!$B$22:$B$27,MATCH(O29,'CLFR Supporting Calcs'!$A$22:$A$27,0)),"")</f>
        <v/>
      </c>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row>
    <row r="30" spans="1:46" x14ac:dyDescent="0.25">
      <c r="A30" s="50">
        <v>23</v>
      </c>
      <c r="B30" s="34"/>
      <c r="C30" s="50" t="str">
        <f t="shared" si="0"/>
        <v/>
      </c>
      <c r="D30" s="36"/>
      <c r="E30" s="50" t="str">
        <f>IF(B30="","",_xlfn.IFNA(INDEX('CLFR Supporting Calcs'!$B$8:$B$15,MATCH(D30,'CLFR Supporting Calcs'!$A$8:$A$15,0)),""))</f>
        <v/>
      </c>
      <c r="F30" s="36"/>
      <c r="G30" s="36"/>
      <c r="H30" s="50" t="str">
        <f>_xlfn.IFNA(INDEX('CLFR Supporting Calcs'!$B$53:$B$55,MATCH(G30,'CLFR Supporting Calcs'!$A$53:$A$55,0)),"")</f>
        <v/>
      </c>
      <c r="I30" s="33"/>
      <c r="J30" s="33"/>
      <c r="K30" s="36"/>
      <c r="L30" s="50" t="str">
        <f>_xlfn.IFNA(INDEX('CLFR Supporting Calcs'!$B$38:$B$41,MATCH(K30,'CLFR Supporting Calcs'!$A$38:$A$41,0)),"")</f>
        <v/>
      </c>
      <c r="M30" s="36"/>
      <c r="N30" s="50" t="str">
        <f>_xlfn.IFNA(INDEX('CLFR Supporting Calcs'!$B$44:$B$50,MATCH(M30,'CLFR Supporting Calcs'!$A$44:$A$50,0)),"")</f>
        <v/>
      </c>
      <c r="O30" s="36"/>
      <c r="P30" s="50" t="str">
        <f>_xlfn.IFNA(INDEX('CLFR Supporting Calcs'!$B$22:$B$27,MATCH(O30,'CLFR Supporting Calcs'!$A$22:$A$27,0)),"")</f>
        <v/>
      </c>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row>
    <row r="31" spans="1:46" x14ac:dyDescent="0.25">
      <c r="A31" s="50">
        <v>24</v>
      </c>
      <c r="B31" s="34"/>
      <c r="C31" s="50" t="str">
        <f t="shared" si="0"/>
        <v/>
      </c>
      <c r="D31" s="36"/>
      <c r="E31" s="50" t="str">
        <f>IF(B31="","",_xlfn.IFNA(INDEX('CLFR Supporting Calcs'!$B$8:$B$15,MATCH(D31,'CLFR Supporting Calcs'!$A$8:$A$15,0)),""))</f>
        <v/>
      </c>
      <c r="F31" s="36"/>
      <c r="G31" s="36"/>
      <c r="H31" s="50" t="str">
        <f>_xlfn.IFNA(INDEX('CLFR Supporting Calcs'!$B$53:$B$55,MATCH(G31,'CLFR Supporting Calcs'!$A$53:$A$55,0)),"")</f>
        <v/>
      </c>
      <c r="I31" s="33"/>
      <c r="J31" s="33"/>
      <c r="K31" s="36"/>
      <c r="L31" s="50" t="str">
        <f>_xlfn.IFNA(INDEX('CLFR Supporting Calcs'!$B$38:$B$41,MATCH(K31,'CLFR Supporting Calcs'!$A$38:$A$41,0)),"")</f>
        <v/>
      </c>
      <c r="M31" s="36"/>
      <c r="N31" s="50" t="str">
        <f>_xlfn.IFNA(INDEX('CLFR Supporting Calcs'!$B$44:$B$50,MATCH(M31,'CLFR Supporting Calcs'!$A$44:$A$50,0)),"")</f>
        <v/>
      </c>
      <c r="O31" s="36"/>
      <c r="P31" s="50" t="str">
        <f>_xlfn.IFNA(INDEX('CLFR Supporting Calcs'!$B$22:$B$27,MATCH(O31,'CLFR Supporting Calcs'!$A$22:$A$27,0)),"")</f>
        <v/>
      </c>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row>
    <row r="32" spans="1:46" x14ac:dyDescent="0.25">
      <c r="A32" s="50">
        <v>25</v>
      </c>
      <c r="B32" s="34"/>
      <c r="C32" s="50" t="str">
        <f t="shared" si="0"/>
        <v/>
      </c>
      <c r="D32" s="36"/>
      <c r="E32" s="50" t="str">
        <f>IF(B32="","",_xlfn.IFNA(INDEX('CLFR Supporting Calcs'!$B$8:$B$15,MATCH(D32,'CLFR Supporting Calcs'!$A$8:$A$15,0)),""))</f>
        <v/>
      </c>
      <c r="F32" s="36"/>
      <c r="G32" s="36"/>
      <c r="H32" s="50" t="str">
        <f>_xlfn.IFNA(INDEX('CLFR Supporting Calcs'!$B$53:$B$55,MATCH(G32,'CLFR Supporting Calcs'!$A$53:$A$55,0)),"")</f>
        <v/>
      </c>
      <c r="I32" s="33"/>
      <c r="J32" s="33"/>
      <c r="K32" s="36"/>
      <c r="L32" s="50" t="str">
        <f>_xlfn.IFNA(INDEX('CLFR Supporting Calcs'!$B$38:$B$41,MATCH(K32,'CLFR Supporting Calcs'!$A$38:$A$41,0)),"")</f>
        <v/>
      </c>
      <c r="M32" s="36"/>
      <c r="N32" s="50" t="str">
        <f>_xlfn.IFNA(INDEX('CLFR Supporting Calcs'!$B$44:$B$50,MATCH(M32,'CLFR Supporting Calcs'!$A$44:$A$50,0)),"")</f>
        <v/>
      </c>
      <c r="O32" s="36"/>
      <c r="P32" s="50" t="str">
        <f>_xlfn.IFNA(INDEX('CLFR Supporting Calcs'!$B$22:$B$27,MATCH(O32,'CLFR Supporting Calcs'!$A$22:$A$27,0)),"")</f>
        <v/>
      </c>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row>
    <row r="33" spans="1:46" x14ac:dyDescent="0.25">
      <c r="A33" s="50">
        <v>26</v>
      </c>
      <c r="B33" s="34"/>
      <c r="C33" s="50" t="str">
        <f t="shared" si="0"/>
        <v/>
      </c>
      <c r="D33" s="36"/>
      <c r="E33" s="50" t="str">
        <f>IF(B33="","",_xlfn.IFNA(INDEX('CLFR Supporting Calcs'!$B$8:$B$15,MATCH(D33,'CLFR Supporting Calcs'!$A$8:$A$15,0)),""))</f>
        <v/>
      </c>
      <c r="F33" s="36"/>
      <c r="G33" s="36"/>
      <c r="H33" s="50" t="str">
        <f>_xlfn.IFNA(INDEX('CLFR Supporting Calcs'!$B$53:$B$55,MATCH(G33,'CLFR Supporting Calcs'!$A$53:$A$55,0)),"")</f>
        <v/>
      </c>
      <c r="I33" s="33"/>
      <c r="J33" s="33"/>
      <c r="K33" s="36"/>
      <c r="L33" s="50" t="str">
        <f>_xlfn.IFNA(INDEX('CLFR Supporting Calcs'!$B$38:$B$41,MATCH(K33,'CLFR Supporting Calcs'!$A$38:$A$41,0)),"")</f>
        <v/>
      </c>
      <c r="M33" s="36"/>
      <c r="N33" s="50" t="str">
        <f>_xlfn.IFNA(INDEX('CLFR Supporting Calcs'!$B$44:$B$50,MATCH(M33,'CLFR Supporting Calcs'!$A$44:$A$50,0)),"")</f>
        <v/>
      </c>
      <c r="O33" s="36"/>
      <c r="P33" s="50" t="str">
        <f>_xlfn.IFNA(INDEX('CLFR Supporting Calcs'!$B$22:$B$27,MATCH(O33,'CLFR Supporting Calcs'!$A$22:$A$27,0)),"")</f>
        <v/>
      </c>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row>
    <row r="34" spans="1:46" x14ac:dyDescent="0.25">
      <c r="A34" s="50">
        <v>27</v>
      </c>
      <c r="B34" s="34"/>
      <c r="C34" s="50" t="str">
        <f t="shared" si="0"/>
        <v/>
      </c>
      <c r="D34" s="36"/>
      <c r="E34" s="50" t="str">
        <f>IF(B34="","",_xlfn.IFNA(INDEX('CLFR Supporting Calcs'!$B$8:$B$15,MATCH(D34,'CLFR Supporting Calcs'!$A$8:$A$15,0)),""))</f>
        <v/>
      </c>
      <c r="F34" s="36"/>
      <c r="G34" s="36"/>
      <c r="H34" s="50" t="str">
        <f>_xlfn.IFNA(INDEX('CLFR Supporting Calcs'!$B$53:$B$55,MATCH(G34,'CLFR Supporting Calcs'!$A$53:$A$55,0)),"")</f>
        <v/>
      </c>
      <c r="I34" s="33"/>
      <c r="J34" s="33"/>
      <c r="K34" s="36"/>
      <c r="L34" s="50" t="str">
        <f>_xlfn.IFNA(INDEX('CLFR Supporting Calcs'!$B$38:$B$41,MATCH(K34,'CLFR Supporting Calcs'!$A$38:$A$41,0)),"")</f>
        <v/>
      </c>
      <c r="M34" s="36"/>
      <c r="N34" s="50" t="str">
        <f>_xlfn.IFNA(INDEX('CLFR Supporting Calcs'!$B$44:$B$50,MATCH(M34,'CLFR Supporting Calcs'!$A$44:$A$50,0)),"")</f>
        <v/>
      </c>
      <c r="O34" s="36"/>
      <c r="P34" s="50" t="str">
        <f>_xlfn.IFNA(INDEX('CLFR Supporting Calcs'!$B$22:$B$27,MATCH(O34,'CLFR Supporting Calcs'!$A$22:$A$27,0)),"")</f>
        <v/>
      </c>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row>
    <row r="35" spans="1:46" x14ac:dyDescent="0.25">
      <c r="A35" s="50">
        <v>28</v>
      </c>
      <c r="B35" s="34"/>
      <c r="C35" s="50" t="str">
        <f t="shared" si="0"/>
        <v/>
      </c>
      <c r="D35" s="36"/>
      <c r="E35" s="50" t="str">
        <f>IF(B35="","",_xlfn.IFNA(INDEX('CLFR Supporting Calcs'!$B$8:$B$15,MATCH(D35,'CLFR Supporting Calcs'!$A$8:$A$15,0)),""))</f>
        <v/>
      </c>
      <c r="F35" s="36"/>
      <c r="G35" s="36"/>
      <c r="H35" s="50" t="str">
        <f>_xlfn.IFNA(INDEX('CLFR Supporting Calcs'!$B$53:$B$55,MATCH(G35,'CLFR Supporting Calcs'!$A$53:$A$55,0)),"")</f>
        <v/>
      </c>
      <c r="I35" s="33"/>
      <c r="J35" s="33"/>
      <c r="K35" s="36"/>
      <c r="L35" s="50" t="str">
        <f>_xlfn.IFNA(INDEX('CLFR Supporting Calcs'!$B$38:$B$41,MATCH(K35,'CLFR Supporting Calcs'!$A$38:$A$41,0)),"")</f>
        <v/>
      </c>
      <c r="M35" s="36"/>
      <c r="N35" s="50" t="str">
        <f>_xlfn.IFNA(INDEX('CLFR Supporting Calcs'!$B$44:$B$50,MATCH(M35,'CLFR Supporting Calcs'!$A$44:$A$50,0)),"")</f>
        <v/>
      </c>
      <c r="O35" s="36"/>
      <c r="P35" s="50" t="str">
        <f>_xlfn.IFNA(INDEX('CLFR Supporting Calcs'!$B$22:$B$27,MATCH(O35,'CLFR Supporting Calcs'!$A$22:$A$27,0)),"")</f>
        <v/>
      </c>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row>
    <row r="36" spans="1:46" x14ac:dyDescent="0.25">
      <c r="A36" s="50">
        <v>29</v>
      </c>
      <c r="B36" s="34"/>
      <c r="C36" s="50" t="str">
        <f t="shared" si="0"/>
        <v/>
      </c>
      <c r="D36" s="36"/>
      <c r="E36" s="50" t="str">
        <f>IF(B36="","",_xlfn.IFNA(INDEX('CLFR Supporting Calcs'!$B$8:$B$15,MATCH(D36,'CLFR Supporting Calcs'!$A$8:$A$15,0)),""))</f>
        <v/>
      </c>
      <c r="F36" s="36"/>
      <c r="G36" s="36"/>
      <c r="H36" s="50" t="str">
        <f>_xlfn.IFNA(INDEX('CLFR Supporting Calcs'!$B$53:$B$55,MATCH(G36,'CLFR Supporting Calcs'!$A$53:$A$55,0)),"")</f>
        <v/>
      </c>
      <c r="I36" s="33"/>
      <c r="J36" s="33"/>
      <c r="K36" s="36"/>
      <c r="L36" s="50" t="str">
        <f>_xlfn.IFNA(INDEX('CLFR Supporting Calcs'!$B$38:$B$41,MATCH(K36,'CLFR Supporting Calcs'!$A$38:$A$41,0)),"")</f>
        <v/>
      </c>
      <c r="M36" s="36"/>
      <c r="N36" s="50" t="str">
        <f>_xlfn.IFNA(INDEX('CLFR Supporting Calcs'!$B$44:$B$50,MATCH(M36,'CLFR Supporting Calcs'!$A$44:$A$50,0)),"")</f>
        <v/>
      </c>
      <c r="O36" s="36"/>
      <c r="P36" s="50" t="str">
        <f>_xlfn.IFNA(INDEX('CLFR Supporting Calcs'!$B$22:$B$27,MATCH(O36,'CLFR Supporting Calcs'!$A$22:$A$27,0)),"")</f>
        <v/>
      </c>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row>
    <row r="37" spans="1:46" x14ac:dyDescent="0.25">
      <c r="A37" s="50">
        <v>30</v>
      </c>
      <c r="B37" s="34"/>
      <c r="C37" s="50" t="str">
        <f t="shared" si="0"/>
        <v/>
      </c>
      <c r="D37" s="36"/>
      <c r="E37" s="50" t="str">
        <f>IF(B37="","",_xlfn.IFNA(INDEX('CLFR Supporting Calcs'!$B$8:$B$15,MATCH(D37,'CLFR Supporting Calcs'!$A$8:$A$15,0)),""))</f>
        <v/>
      </c>
      <c r="F37" s="36"/>
      <c r="G37" s="36"/>
      <c r="H37" s="50" t="str">
        <f>_xlfn.IFNA(INDEX('CLFR Supporting Calcs'!$B$53:$B$55,MATCH(G37,'CLFR Supporting Calcs'!$A$53:$A$55,0)),"")</f>
        <v/>
      </c>
      <c r="I37" s="33"/>
      <c r="J37" s="33"/>
      <c r="K37" s="36"/>
      <c r="L37" s="50" t="str">
        <f>_xlfn.IFNA(INDEX('CLFR Supporting Calcs'!$B$38:$B$41,MATCH(K37,'CLFR Supporting Calcs'!$A$38:$A$41,0)),"")</f>
        <v/>
      </c>
      <c r="M37" s="36"/>
      <c r="N37" s="50" t="str">
        <f>_xlfn.IFNA(INDEX('CLFR Supporting Calcs'!$B$44:$B$50,MATCH(M37,'CLFR Supporting Calcs'!$A$44:$A$50,0)),"")</f>
        <v/>
      </c>
      <c r="O37" s="36"/>
      <c r="P37" s="50" t="str">
        <f>_xlfn.IFNA(INDEX('CLFR Supporting Calcs'!$B$22:$B$27,MATCH(O37,'CLFR Supporting Calcs'!$A$22:$A$27,0)),"")</f>
        <v/>
      </c>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row>
    <row r="38" spans="1:46" x14ac:dyDescent="0.25">
      <c r="A38" s="50">
        <v>31</v>
      </c>
      <c r="B38" s="34"/>
      <c r="C38" s="50" t="str">
        <f t="shared" si="0"/>
        <v/>
      </c>
      <c r="D38" s="36"/>
      <c r="E38" s="50" t="str">
        <f>IF(B38="","",_xlfn.IFNA(INDEX('CLFR Supporting Calcs'!$B$8:$B$15,MATCH(D38,'CLFR Supporting Calcs'!$A$8:$A$15,0)),""))</f>
        <v/>
      </c>
      <c r="F38" s="36"/>
      <c r="G38" s="36"/>
      <c r="H38" s="50" t="str">
        <f>_xlfn.IFNA(INDEX('CLFR Supporting Calcs'!$B$53:$B$55,MATCH(G38,'CLFR Supporting Calcs'!$A$53:$A$55,0)),"")</f>
        <v/>
      </c>
      <c r="I38" s="33"/>
      <c r="J38" s="33"/>
      <c r="K38" s="36"/>
      <c r="L38" s="50" t="str">
        <f>_xlfn.IFNA(INDEX('CLFR Supporting Calcs'!$B$38:$B$41,MATCH(K38,'CLFR Supporting Calcs'!$A$38:$A$41,0)),"")</f>
        <v/>
      </c>
      <c r="M38" s="36"/>
      <c r="N38" s="50" t="str">
        <f>_xlfn.IFNA(INDEX('CLFR Supporting Calcs'!$B$44:$B$50,MATCH(M38,'CLFR Supporting Calcs'!$A$44:$A$50,0)),"")</f>
        <v/>
      </c>
      <c r="O38" s="36"/>
      <c r="P38" s="50" t="str">
        <f>_xlfn.IFNA(INDEX('CLFR Supporting Calcs'!$B$22:$B$27,MATCH(O38,'CLFR Supporting Calcs'!$A$22:$A$27,0)),"")</f>
        <v/>
      </c>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row>
    <row r="39" spans="1:46" x14ac:dyDescent="0.25">
      <c r="A39" s="50">
        <v>32</v>
      </c>
      <c r="B39" s="34"/>
      <c r="C39" s="50" t="str">
        <f t="shared" si="0"/>
        <v/>
      </c>
      <c r="D39" s="36"/>
      <c r="E39" s="50" t="str">
        <f>IF(B39="","",_xlfn.IFNA(INDEX('CLFR Supporting Calcs'!$B$8:$B$15,MATCH(D39,'CLFR Supporting Calcs'!$A$8:$A$15,0)),""))</f>
        <v/>
      </c>
      <c r="F39" s="36"/>
      <c r="G39" s="36"/>
      <c r="H39" s="50" t="str">
        <f>_xlfn.IFNA(INDEX('CLFR Supporting Calcs'!$B$53:$B$55,MATCH(G39,'CLFR Supporting Calcs'!$A$53:$A$55,0)),"")</f>
        <v/>
      </c>
      <c r="I39" s="33"/>
      <c r="J39" s="33"/>
      <c r="K39" s="36"/>
      <c r="L39" s="50" t="str">
        <f>_xlfn.IFNA(INDEX('CLFR Supporting Calcs'!$B$38:$B$41,MATCH(K39,'CLFR Supporting Calcs'!$A$38:$A$41,0)),"")</f>
        <v/>
      </c>
      <c r="M39" s="36"/>
      <c r="N39" s="50" t="str">
        <f>_xlfn.IFNA(INDEX('CLFR Supporting Calcs'!$B$44:$B$50,MATCH(M39,'CLFR Supporting Calcs'!$A$44:$A$50,0)),"")</f>
        <v/>
      </c>
      <c r="O39" s="36"/>
      <c r="P39" s="50" t="str">
        <f>_xlfn.IFNA(INDEX('CLFR Supporting Calcs'!$B$22:$B$27,MATCH(O39,'CLFR Supporting Calcs'!$A$22:$A$27,0)),"")</f>
        <v/>
      </c>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row>
    <row r="40" spans="1:46" x14ac:dyDescent="0.25">
      <c r="A40" s="50">
        <v>33</v>
      </c>
      <c r="B40" s="34"/>
      <c r="C40" s="50" t="str">
        <f t="shared" si="0"/>
        <v/>
      </c>
      <c r="D40" s="36"/>
      <c r="E40" s="50" t="str">
        <f>IF(B40="","",_xlfn.IFNA(INDEX('CLFR Supporting Calcs'!$B$8:$B$15,MATCH(D40,'CLFR Supporting Calcs'!$A$8:$A$15,0)),""))</f>
        <v/>
      </c>
      <c r="F40" s="36"/>
      <c r="G40" s="36"/>
      <c r="H40" s="50" t="str">
        <f>_xlfn.IFNA(INDEX('CLFR Supporting Calcs'!$B$53:$B$55,MATCH(G40,'CLFR Supporting Calcs'!$A$53:$A$55,0)),"")</f>
        <v/>
      </c>
      <c r="I40" s="33"/>
      <c r="J40" s="33"/>
      <c r="K40" s="36"/>
      <c r="L40" s="50" t="str">
        <f>_xlfn.IFNA(INDEX('CLFR Supporting Calcs'!$B$38:$B$41,MATCH(K40,'CLFR Supporting Calcs'!$A$38:$A$41,0)),"")</f>
        <v/>
      </c>
      <c r="M40" s="36"/>
      <c r="N40" s="50" t="str">
        <f>_xlfn.IFNA(INDEX('CLFR Supporting Calcs'!$B$44:$B$50,MATCH(M40,'CLFR Supporting Calcs'!$A$44:$A$50,0)),"")</f>
        <v/>
      </c>
      <c r="O40" s="36"/>
      <c r="P40" s="50" t="str">
        <f>_xlfn.IFNA(INDEX('CLFR Supporting Calcs'!$B$22:$B$27,MATCH(O40,'CLFR Supporting Calcs'!$A$22:$A$27,0)),"")</f>
        <v/>
      </c>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row>
    <row r="41" spans="1:46" x14ac:dyDescent="0.25">
      <c r="A41" s="50">
        <v>34</v>
      </c>
      <c r="B41" s="34"/>
      <c r="C41" s="50" t="str">
        <f t="shared" si="0"/>
        <v/>
      </c>
      <c r="D41" s="36"/>
      <c r="E41" s="50" t="str">
        <f>IF(B41="","",_xlfn.IFNA(INDEX('CLFR Supporting Calcs'!$B$8:$B$15,MATCH(D41,'CLFR Supporting Calcs'!$A$8:$A$15,0)),""))</f>
        <v/>
      </c>
      <c r="F41" s="36"/>
      <c r="G41" s="36"/>
      <c r="H41" s="50" t="str">
        <f>_xlfn.IFNA(INDEX('CLFR Supporting Calcs'!$B$53:$B$55,MATCH(G41,'CLFR Supporting Calcs'!$A$53:$A$55,0)),"")</f>
        <v/>
      </c>
      <c r="I41" s="33"/>
      <c r="J41" s="33"/>
      <c r="K41" s="36"/>
      <c r="L41" s="50" t="str">
        <f>_xlfn.IFNA(INDEX('CLFR Supporting Calcs'!$B$38:$B$41,MATCH(K41,'CLFR Supporting Calcs'!$A$38:$A$41,0)),"")</f>
        <v/>
      </c>
      <c r="M41" s="36"/>
      <c r="N41" s="50" t="str">
        <f>_xlfn.IFNA(INDEX('CLFR Supporting Calcs'!$B$44:$B$50,MATCH(M41,'CLFR Supporting Calcs'!$A$44:$A$50,0)),"")</f>
        <v/>
      </c>
      <c r="O41" s="36"/>
      <c r="P41" s="50" t="str">
        <f>_xlfn.IFNA(INDEX('CLFR Supporting Calcs'!$B$22:$B$27,MATCH(O41,'CLFR Supporting Calcs'!$A$22:$A$27,0)),"")</f>
        <v/>
      </c>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row>
    <row r="42" spans="1:46" x14ac:dyDescent="0.25">
      <c r="A42" s="50">
        <v>35</v>
      </c>
      <c r="B42" s="34"/>
      <c r="C42" s="50" t="str">
        <f t="shared" si="0"/>
        <v/>
      </c>
      <c r="D42" s="36"/>
      <c r="E42" s="50" t="str">
        <f>IF(B42="","",_xlfn.IFNA(INDEX('CLFR Supporting Calcs'!$B$8:$B$15,MATCH(D42,'CLFR Supporting Calcs'!$A$8:$A$15,0)),""))</f>
        <v/>
      </c>
      <c r="F42" s="36"/>
      <c r="G42" s="36"/>
      <c r="H42" s="50" t="str">
        <f>_xlfn.IFNA(INDEX('CLFR Supporting Calcs'!$B$53:$B$55,MATCH(G42,'CLFR Supporting Calcs'!$A$53:$A$55,0)),"")</f>
        <v/>
      </c>
      <c r="I42" s="33"/>
      <c r="J42" s="33"/>
      <c r="K42" s="36"/>
      <c r="L42" s="50" t="str">
        <f>_xlfn.IFNA(INDEX('CLFR Supporting Calcs'!$B$38:$B$41,MATCH(K42,'CLFR Supporting Calcs'!$A$38:$A$41,0)),"")</f>
        <v/>
      </c>
      <c r="M42" s="36"/>
      <c r="N42" s="50" t="str">
        <f>_xlfn.IFNA(INDEX('CLFR Supporting Calcs'!$B$44:$B$50,MATCH(M42,'CLFR Supporting Calcs'!$A$44:$A$50,0)),"")</f>
        <v/>
      </c>
      <c r="O42" s="36"/>
      <c r="P42" s="50" t="str">
        <f>_xlfn.IFNA(INDEX('CLFR Supporting Calcs'!$B$22:$B$27,MATCH(O42,'CLFR Supporting Calcs'!$A$22:$A$27,0)),"")</f>
        <v/>
      </c>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row>
    <row r="43" spans="1:46" x14ac:dyDescent="0.25">
      <c r="A43" s="50">
        <v>36</v>
      </c>
      <c r="B43" s="34"/>
      <c r="C43" s="50" t="str">
        <f t="shared" si="0"/>
        <v/>
      </c>
      <c r="D43" s="36"/>
      <c r="E43" s="50" t="str">
        <f>IF(B43="","",_xlfn.IFNA(INDEX('CLFR Supporting Calcs'!$B$8:$B$15,MATCH(D43,'CLFR Supporting Calcs'!$A$8:$A$15,0)),""))</f>
        <v/>
      </c>
      <c r="F43" s="36"/>
      <c r="G43" s="36"/>
      <c r="H43" s="50" t="str">
        <f>_xlfn.IFNA(INDEX('CLFR Supporting Calcs'!$B$53:$B$55,MATCH(G43,'CLFR Supporting Calcs'!$A$53:$A$55,0)),"")</f>
        <v/>
      </c>
      <c r="I43" s="33"/>
      <c r="J43" s="33"/>
      <c r="K43" s="36"/>
      <c r="L43" s="50" t="str">
        <f>_xlfn.IFNA(INDEX('CLFR Supporting Calcs'!$B$38:$B$41,MATCH(K43,'CLFR Supporting Calcs'!$A$38:$A$41,0)),"")</f>
        <v/>
      </c>
      <c r="M43" s="36"/>
      <c r="N43" s="50" t="str">
        <f>_xlfn.IFNA(INDEX('CLFR Supporting Calcs'!$B$44:$B$50,MATCH(M43,'CLFR Supporting Calcs'!$A$44:$A$50,0)),"")</f>
        <v/>
      </c>
      <c r="O43" s="36"/>
      <c r="P43" s="50" t="str">
        <f>_xlfn.IFNA(INDEX('CLFR Supporting Calcs'!$B$22:$B$27,MATCH(O43,'CLFR Supporting Calcs'!$A$22:$A$27,0)),"")</f>
        <v/>
      </c>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row>
    <row r="44" spans="1:46" x14ac:dyDescent="0.25">
      <c r="A44" s="50">
        <v>37</v>
      </c>
      <c r="B44" s="34"/>
      <c r="C44" s="50" t="str">
        <f t="shared" si="0"/>
        <v/>
      </c>
      <c r="D44" s="36"/>
      <c r="E44" s="50" t="str">
        <f>IF(B44="","",_xlfn.IFNA(INDEX('CLFR Supporting Calcs'!$B$8:$B$15,MATCH(D44,'CLFR Supporting Calcs'!$A$8:$A$15,0)),""))</f>
        <v/>
      </c>
      <c r="F44" s="36"/>
      <c r="G44" s="36"/>
      <c r="H44" s="50" t="str">
        <f>_xlfn.IFNA(INDEX('CLFR Supporting Calcs'!$B$53:$B$55,MATCH(G44,'CLFR Supporting Calcs'!$A$53:$A$55,0)),"")</f>
        <v/>
      </c>
      <c r="I44" s="33"/>
      <c r="J44" s="33"/>
      <c r="K44" s="36"/>
      <c r="L44" s="50" t="str">
        <f>_xlfn.IFNA(INDEX('CLFR Supporting Calcs'!$B$38:$B$41,MATCH(K44,'CLFR Supporting Calcs'!$A$38:$A$41,0)),"")</f>
        <v/>
      </c>
      <c r="M44" s="36"/>
      <c r="N44" s="50" t="str">
        <f>_xlfn.IFNA(INDEX('CLFR Supporting Calcs'!$B$44:$B$50,MATCH(M44,'CLFR Supporting Calcs'!$A$44:$A$50,0)),"")</f>
        <v/>
      </c>
      <c r="O44" s="36"/>
      <c r="P44" s="50" t="str">
        <f>_xlfn.IFNA(INDEX('CLFR Supporting Calcs'!$B$22:$B$27,MATCH(O44,'CLFR Supporting Calcs'!$A$22:$A$27,0)),"")</f>
        <v/>
      </c>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row>
    <row r="45" spans="1:46" x14ac:dyDescent="0.25">
      <c r="A45" s="50">
        <v>38</v>
      </c>
      <c r="B45" s="34"/>
      <c r="C45" s="50" t="str">
        <f t="shared" si="0"/>
        <v/>
      </c>
      <c r="D45" s="36"/>
      <c r="E45" s="50" t="str">
        <f>IF(B45="","",_xlfn.IFNA(INDEX('CLFR Supporting Calcs'!$B$8:$B$15,MATCH(D45,'CLFR Supporting Calcs'!$A$8:$A$15,0)),""))</f>
        <v/>
      </c>
      <c r="F45" s="36"/>
      <c r="G45" s="36"/>
      <c r="H45" s="50" t="str">
        <f>_xlfn.IFNA(INDEX('CLFR Supporting Calcs'!$B$53:$B$55,MATCH(G45,'CLFR Supporting Calcs'!$A$53:$A$55,0)),"")</f>
        <v/>
      </c>
      <c r="I45" s="33"/>
      <c r="J45" s="33"/>
      <c r="K45" s="36"/>
      <c r="L45" s="50" t="str">
        <f>_xlfn.IFNA(INDEX('CLFR Supporting Calcs'!$B$38:$B$41,MATCH(K45,'CLFR Supporting Calcs'!$A$38:$A$41,0)),"")</f>
        <v/>
      </c>
      <c r="M45" s="36"/>
      <c r="N45" s="50" t="str">
        <f>_xlfn.IFNA(INDEX('CLFR Supporting Calcs'!$B$44:$B$50,MATCH(M45,'CLFR Supporting Calcs'!$A$44:$A$50,0)),"")</f>
        <v/>
      </c>
      <c r="O45" s="36"/>
      <c r="P45" s="50" t="str">
        <f>_xlfn.IFNA(INDEX('CLFR Supporting Calcs'!$B$22:$B$27,MATCH(O45,'CLFR Supporting Calcs'!$A$22:$A$27,0)),"")</f>
        <v/>
      </c>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row>
    <row r="46" spans="1:46" x14ac:dyDescent="0.25">
      <c r="A46" s="50">
        <v>39</v>
      </c>
      <c r="B46" s="34"/>
      <c r="C46" s="50" t="str">
        <f t="shared" si="0"/>
        <v/>
      </c>
      <c r="D46" s="36"/>
      <c r="E46" s="50" t="str">
        <f>IF(B46="","",_xlfn.IFNA(INDEX('CLFR Supporting Calcs'!$B$8:$B$15,MATCH(D46,'CLFR Supporting Calcs'!$A$8:$A$15,0)),""))</f>
        <v/>
      </c>
      <c r="F46" s="36"/>
      <c r="G46" s="36"/>
      <c r="H46" s="50" t="str">
        <f>_xlfn.IFNA(INDEX('CLFR Supporting Calcs'!$B$53:$B$55,MATCH(G46,'CLFR Supporting Calcs'!$A$53:$A$55,0)),"")</f>
        <v/>
      </c>
      <c r="I46" s="33"/>
      <c r="J46" s="33"/>
      <c r="K46" s="36"/>
      <c r="L46" s="50" t="str">
        <f>_xlfn.IFNA(INDEX('CLFR Supporting Calcs'!$B$38:$B$41,MATCH(K46,'CLFR Supporting Calcs'!$A$38:$A$41,0)),"")</f>
        <v/>
      </c>
      <c r="M46" s="36"/>
      <c r="N46" s="50" t="str">
        <f>_xlfn.IFNA(INDEX('CLFR Supporting Calcs'!$B$44:$B$50,MATCH(M46,'CLFR Supporting Calcs'!$A$44:$A$50,0)),"")</f>
        <v/>
      </c>
      <c r="O46" s="36"/>
      <c r="P46" s="50" t="str">
        <f>_xlfn.IFNA(INDEX('CLFR Supporting Calcs'!$B$22:$B$27,MATCH(O46,'CLFR Supporting Calcs'!$A$22:$A$27,0)),"")</f>
        <v/>
      </c>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row>
    <row r="47" spans="1:46" x14ac:dyDescent="0.25">
      <c r="A47" s="50">
        <v>40</v>
      </c>
      <c r="B47" s="34"/>
      <c r="C47" s="50" t="str">
        <f t="shared" si="0"/>
        <v/>
      </c>
      <c r="D47" s="36"/>
      <c r="E47" s="50" t="str">
        <f>IF(B47="","",_xlfn.IFNA(INDEX('CLFR Supporting Calcs'!$B$8:$B$15,MATCH(D47,'CLFR Supporting Calcs'!$A$8:$A$15,0)),""))</f>
        <v/>
      </c>
      <c r="F47" s="36"/>
      <c r="G47" s="36"/>
      <c r="H47" s="50" t="str">
        <f>_xlfn.IFNA(INDEX('CLFR Supporting Calcs'!$B$53:$B$55,MATCH(G47,'CLFR Supporting Calcs'!$A$53:$A$55,0)),"")</f>
        <v/>
      </c>
      <c r="I47" s="33"/>
      <c r="J47" s="33"/>
      <c r="K47" s="36"/>
      <c r="L47" s="50" t="str">
        <f>_xlfn.IFNA(INDEX('CLFR Supporting Calcs'!$B$38:$B$41,MATCH(K47,'CLFR Supporting Calcs'!$A$38:$A$41,0)),"")</f>
        <v/>
      </c>
      <c r="M47" s="36"/>
      <c r="N47" s="50" t="str">
        <f>_xlfn.IFNA(INDEX('CLFR Supporting Calcs'!$B$44:$B$50,MATCH(M47,'CLFR Supporting Calcs'!$A$44:$A$50,0)),"")</f>
        <v/>
      </c>
      <c r="O47" s="36"/>
      <c r="P47" s="50" t="str">
        <f>_xlfn.IFNA(INDEX('CLFR Supporting Calcs'!$B$22:$B$27,MATCH(O47,'CLFR Supporting Calcs'!$A$22:$A$27,0)),"")</f>
        <v/>
      </c>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row>
    <row r="48" spans="1:46" x14ac:dyDescent="0.25">
      <c r="A48" s="50">
        <v>41</v>
      </c>
      <c r="B48" s="34"/>
      <c r="C48" s="50" t="str">
        <f t="shared" si="0"/>
        <v/>
      </c>
      <c r="D48" s="36"/>
      <c r="E48" s="50" t="str">
        <f>IF(B48="","",_xlfn.IFNA(INDEX('CLFR Supporting Calcs'!$B$8:$B$15,MATCH(D48,'CLFR Supporting Calcs'!$A$8:$A$15,0)),""))</f>
        <v/>
      </c>
      <c r="F48" s="36"/>
      <c r="G48" s="36"/>
      <c r="H48" s="50" t="str">
        <f>_xlfn.IFNA(INDEX('CLFR Supporting Calcs'!$B$53:$B$55,MATCH(G48,'CLFR Supporting Calcs'!$A$53:$A$55,0)),"")</f>
        <v/>
      </c>
      <c r="I48" s="33"/>
      <c r="J48" s="33"/>
      <c r="K48" s="36"/>
      <c r="L48" s="50" t="str">
        <f>_xlfn.IFNA(INDEX('CLFR Supporting Calcs'!$B$38:$B$41,MATCH(K48,'CLFR Supporting Calcs'!$A$38:$A$41,0)),"")</f>
        <v/>
      </c>
      <c r="M48" s="36"/>
      <c r="N48" s="50" t="str">
        <f>_xlfn.IFNA(INDEX('CLFR Supporting Calcs'!$B$44:$B$50,MATCH(M48,'CLFR Supporting Calcs'!$A$44:$A$50,0)),"")</f>
        <v/>
      </c>
      <c r="O48" s="36"/>
      <c r="P48" s="50" t="str">
        <f>_xlfn.IFNA(INDEX('CLFR Supporting Calcs'!$B$22:$B$27,MATCH(O48,'CLFR Supporting Calcs'!$A$22:$A$27,0)),"")</f>
        <v/>
      </c>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row>
    <row r="49" spans="1:46" x14ac:dyDescent="0.25">
      <c r="A49" s="50">
        <v>42</v>
      </c>
      <c r="B49" s="34"/>
      <c r="C49" s="50" t="str">
        <f t="shared" si="0"/>
        <v/>
      </c>
      <c r="D49" s="36"/>
      <c r="E49" s="50" t="str">
        <f>IF(B49="","",_xlfn.IFNA(INDEX('CLFR Supporting Calcs'!$B$8:$B$15,MATCH(D49,'CLFR Supporting Calcs'!$A$8:$A$15,0)),""))</f>
        <v/>
      </c>
      <c r="F49" s="36"/>
      <c r="G49" s="36"/>
      <c r="H49" s="50" t="str">
        <f>_xlfn.IFNA(INDEX('CLFR Supporting Calcs'!$B$53:$B$55,MATCH(G49,'CLFR Supporting Calcs'!$A$53:$A$55,0)),"")</f>
        <v/>
      </c>
      <c r="I49" s="33"/>
      <c r="J49" s="33"/>
      <c r="K49" s="36"/>
      <c r="L49" s="50" t="str">
        <f>_xlfn.IFNA(INDEX('CLFR Supporting Calcs'!$B$38:$B$41,MATCH(K49,'CLFR Supporting Calcs'!$A$38:$A$41,0)),"")</f>
        <v/>
      </c>
      <c r="M49" s="36"/>
      <c r="N49" s="50" t="str">
        <f>_xlfn.IFNA(INDEX('CLFR Supporting Calcs'!$B$44:$B$50,MATCH(M49,'CLFR Supporting Calcs'!$A$44:$A$50,0)),"")</f>
        <v/>
      </c>
      <c r="O49" s="36"/>
      <c r="P49" s="50" t="str">
        <f>_xlfn.IFNA(INDEX('CLFR Supporting Calcs'!$B$22:$B$27,MATCH(O49,'CLFR Supporting Calcs'!$A$22:$A$27,0)),"")</f>
        <v/>
      </c>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row>
    <row r="50" spans="1:46" x14ac:dyDescent="0.25">
      <c r="A50" s="50">
        <v>43</v>
      </c>
      <c r="B50" s="34"/>
      <c r="C50" s="50" t="str">
        <f t="shared" si="0"/>
        <v/>
      </c>
      <c r="D50" s="36"/>
      <c r="E50" s="50" t="str">
        <f>IF(B50="","",_xlfn.IFNA(INDEX('CLFR Supporting Calcs'!$B$8:$B$15,MATCH(D50,'CLFR Supporting Calcs'!$A$8:$A$15,0)),""))</f>
        <v/>
      </c>
      <c r="F50" s="36"/>
      <c r="G50" s="36"/>
      <c r="H50" s="50" t="str">
        <f>_xlfn.IFNA(INDEX('CLFR Supporting Calcs'!$B$53:$B$55,MATCH(G50,'CLFR Supporting Calcs'!$A$53:$A$55,0)),"")</f>
        <v/>
      </c>
      <c r="I50" s="33"/>
      <c r="J50" s="33"/>
      <c r="K50" s="36"/>
      <c r="L50" s="50" t="str">
        <f>_xlfn.IFNA(INDEX('CLFR Supporting Calcs'!$B$38:$B$41,MATCH(K50,'CLFR Supporting Calcs'!$A$38:$A$41,0)),"")</f>
        <v/>
      </c>
      <c r="M50" s="36"/>
      <c r="N50" s="50" t="str">
        <f>_xlfn.IFNA(INDEX('CLFR Supporting Calcs'!$B$44:$B$50,MATCH(M50,'CLFR Supporting Calcs'!$A$44:$A$50,0)),"")</f>
        <v/>
      </c>
      <c r="O50" s="36"/>
      <c r="P50" s="50" t="str">
        <f>_xlfn.IFNA(INDEX('CLFR Supporting Calcs'!$B$22:$B$27,MATCH(O50,'CLFR Supporting Calcs'!$A$22:$A$27,0)),"")</f>
        <v/>
      </c>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row>
    <row r="51" spans="1:46" x14ac:dyDescent="0.25">
      <c r="A51" s="50">
        <v>44</v>
      </c>
      <c r="B51" s="34"/>
      <c r="C51" s="50" t="str">
        <f t="shared" si="0"/>
        <v/>
      </c>
      <c r="D51" s="36"/>
      <c r="E51" s="50" t="str">
        <f>IF(B51="","",_xlfn.IFNA(INDEX('CLFR Supporting Calcs'!$B$8:$B$15,MATCH(D51,'CLFR Supporting Calcs'!$A$8:$A$15,0)),""))</f>
        <v/>
      </c>
      <c r="F51" s="36"/>
      <c r="G51" s="36"/>
      <c r="H51" s="50" t="str">
        <f>_xlfn.IFNA(INDEX('CLFR Supporting Calcs'!$B$53:$B$55,MATCH(G51,'CLFR Supporting Calcs'!$A$53:$A$55,0)),"")</f>
        <v/>
      </c>
      <c r="I51" s="33"/>
      <c r="J51" s="33"/>
      <c r="K51" s="36"/>
      <c r="L51" s="50" t="str">
        <f>_xlfn.IFNA(INDEX('CLFR Supporting Calcs'!$B$38:$B$41,MATCH(K51,'CLFR Supporting Calcs'!$A$38:$A$41,0)),"")</f>
        <v/>
      </c>
      <c r="M51" s="36"/>
      <c r="N51" s="50" t="str">
        <f>_xlfn.IFNA(INDEX('CLFR Supporting Calcs'!$B$44:$B$50,MATCH(M51,'CLFR Supporting Calcs'!$A$44:$A$50,0)),"")</f>
        <v/>
      </c>
      <c r="O51" s="36"/>
      <c r="P51" s="50" t="str">
        <f>_xlfn.IFNA(INDEX('CLFR Supporting Calcs'!$B$22:$B$27,MATCH(O51,'CLFR Supporting Calcs'!$A$22:$A$27,0)),"")</f>
        <v/>
      </c>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row>
    <row r="52" spans="1:46" x14ac:dyDescent="0.25">
      <c r="A52" s="50">
        <v>45</v>
      </c>
      <c r="B52" s="34"/>
      <c r="C52" s="50" t="str">
        <f t="shared" si="0"/>
        <v/>
      </c>
      <c r="D52" s="36"/>
      <c r="E52" s="50" t="str">
        <f>IF(B52="","",_xlfn.IFNA(INDEX('CLFR Supporting Calcs'!$B$8:$B$15,MATCH(D52,'CLFR Supporting Calcs'!$A$8:$A$15,0)),""))</f>
        <v/>
      </c>
      <c r="F52" s="36"/>
      <c r="G52" s="36"/>
      <c r="H52" s="50" t="str">
        <f>_xlfn.IFNA(INDEX('CLFR Supporting Calcs'!$B$53:$B$55,MATCH(G52,'CLFR Supporting Calcs'!$A$53:$A$55,0)),"")</f>
        <v/>
      </c>
      <c r="I52" s="33"/>
      <c r="J52" s="33"/>
      <c r="K52" s="36"/>
      <c r="L52" s="50" t="str">
        <f>_xlfn.IFNA(INDEX('CLFR Supporting Calcs'!$B$38:$B$41,MATCH(K52,'CLFR Supporting Calcs'!$A$38:$A$41,0)),"")</f>
        <v/>
      </c>
      <c r="M52" s="36"/>
      <c r="N52" s="50" t="str">
        <f>_xlfn.IFNA(INDEX('CLFR Supporting Calcs'!$B$44:$B$50,MATCH(M52,'CLFR Supporting Calcs'!$A$44:$A$50,0)),"")</f>
        <v/>
      </c>
      <c r="O52" s="36"/>
      <c r="P52" s="50" t="str">
        <f>_xlfn.IFNA(INDEX('CLFR Supporting Calcs'!$B$22:$B$27,MATCH(O52,'CLFR Supporting Calcs'!$A$22:$A$27,0)),"")</f>
        <v/>
      </c>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row>
    <row r="53" spans="1:46" x14ac:dyDescent="0.25">
      <c r="A53" s="50">
        <v>46</v>
      </c>
      <c r="B53" s="34"/>
      <c r="C53" s="50" t="str">
        <f t="shared" si="0"/>
        <v/>
      </c>
      <c r="D53" s="36"/>
      <c r="E53" s="50" t="str">
        <f>IF(B53="","",_xlfn.IFNA(INDEX('CLFR Supporting Calcs'!$B$8:$B$15,MATCH(D53,'CLFR Supporting Calcs'!$A$8:$A$15,0)),""))</f>
        <v/>
      </c>
      <c r="F53" s="36"/>
      <c r="G53" s="36"/>
      <c r="H53" s="50" t="str">
        <f>_xlfn.IFNA(INDEX('CLFR Supporting Calcs'!$B$53:$B$55,MATCH(G53,'CLFR Supporting Calcs'!$A$53:$A$55,0)),"")</f>
        <v/>
      </c>
      <c r="I53" s="33"/>
      <c r="J53" s="33"/>
      <c r="K53" s="36"/>
      <c r="L53" s="50" t="str">
        <f>_xlfn.IFNA(INDEX('CLFR Supporting Calcs'!$B$38:$B$41,MATCH(K53,'CLFR Supporting Calcs'!$A$38:$A$41,0)),"")</f>
        <v/>
      </c>
      <c r="M53" s="36"/>
      <c r="N53" s="50" t="str">
        <f>_xlfn.IFNA(INDEX('CLFR Supporting Calcs'!$B$44:$B$50,MATCH(M53,'CLFR Supporting Calcs'!$A$44:$A$50,0)),"")</f>
        <v/>
      </c>
      <c r="O53" s="36"/>
      <c r="P53" s="50" t="str">
        <f>_xlfn.IFNA(INDEX('CLFR Supporting Calcs'!$B$22:$B$27,MATCH(O53,'CLFR Supporting Calcs'!$A$22:$A$27,0)),"")</f>
        <v/>
      </c>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row>
    <row r="54" spans="1:46" x14ac:dyDescent="0.25">
      <c r="A54" s="50">
        <v>47</v>
      </c>
      <c r="B54" s="34"/>
      <c r="C54" s="50" t="str">
        <f t="shared" si="0"/>
        <v/>
      </c>
      <c r="D54" s="36"/>
      <c r="E54" s="50" t="str">
        <f>IF(B54="","",_xlfn.IFNA(INDEX('CLFR Supporting Calcs'!$B$8:$B$15,MATCH(D54,'CLFR Supporting Calcs'!$A$8:$A$15,0)),""))</f>
        <v/>
      </c>
      <c r="F54" s="36"/>
      <c r="G54" s="36"/>
      <c r="H54" s="50" t="str">
        <f>_xlfn.IFNA(INDEX('CLFR Supporting Calcs'!$B$53:$B$55,MATCH(G54,'CLFR Supporting Calcs'!$A$53:$A$55,0)),"")</f>
        <v/>
      </c>
      <c r="I54" s="33"/>
      <c r="J54" s="33"/>
      <c r="K54" s="36"/>
      <c r="L54" s="50" t="str">
        <f>_xlfn.IFNA(INDEX('CLFR Supporting Calcs'!$B$38:$B$41,MATCH(K54,'CLFR Supporting Calcs'!$A$38:$A$41,0)),"")</f>
        <v/>
      </c>
      <c r="M54" s="36"/>
      <c r="N54" s="50" t="str">
        <f>_xlfn.IFNA(INDEX('CLFR Supporting Calcs'!$B$44:$B$50,MATCH(M54,'CLFR Supporting Calcs'!$A$44:$A$50,0)),"")</f>
        <v/>
      </c>
      <c r="O54" s="36"/>
      <c r="P54" s="50" t="str">
        <f>_xlfn.IFNA(INDEX('CLFR Supporting Calcs'!$B$22:$B$27,MATCH(O54,'CLFR Supporting Calcs'!$A$22:$A$27,0)),"")</f>
        <v/>
      </c>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row>
    <row r="55" spans="1:46" x14ac:dyDescent="0.25">
      <c r="A55" s="50">
        <v>48</v>
      </c>
      <c r="B55" s="34"/>
      <c r="C55" s="50" t="str">
        <f t="shared" si="0"/>
        <v/>
      </c>
      <c r="D55" s="36"/>
      <c r="E55" s="50" t="str">
        <f>IF(B55="","",_xlfn.IFNA(INDEX('CLFR Supporting Calcs'!$B$8:$B$15,MATCH(D55,'CLFR Supporting Calcs'!$A$8:$A$15,0)),""))</f>
        <v/>
      </c>
      <c r="F55" s="36"/>
      <c r="G55" s="36"/>
      <c r="H55" s="50" t="str">
        <f>_xlfn.IFNA(INDEX('CLFR Supporting Calcs'!$B$53:$B$55,MATCH(G55,'CLFR Supporting Calcs'!$A$53:$A$55,0)),"")</f>
        <v/>
      </c>
      <c r="I55" s="33"/>
      <c r="J55" s="33"/>
      <c r="K55" s="36"/>
      <c r="L55" s="50" t="str">
        <f>_xlfn.IFNA(INDEX('CLFR Supporting Calcs'!$B$38:$B$41,MATCH(K55,'CLFR Supporting Calcs'!$A$38:$A$41,0)),"")</f>
        <v/>
      </c>
      <c r="M55" s="36"/>
      <c r="N55" s="50" t="str">
        <f>_xlfn.IFNA(INDEX('CLFR Supporting Calcs'!$B$44:$B$50,MATCH(M55,'CLFR Supporting Calcs'!$A$44:$A$50,0)),"")</f>
        <v/>
      </c>
      <c r="O55" s="36"/>
      <c r="P55" s="50" t="str">
        <f>_xlfn.IFNA(INDEX('CLFR Supporting Calcs'!$B$22:$B$27,MATCH(O55,'CLFR Supporting Calcs'!$A$22:$A$27,0)),"")</f>
        <v/>
      </c>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row>
    <row r="56" spans="1:46" x14ac:dyDescent="0.25">
      <c r="A56" s="50">
        <v>49</v>
      </c>
      <c r="B56" s="34"/>
      <c r="C56" s="50" t="str">
        <f t="shared" si="0"/>
        <v/>
      </c>
      <c r="D56" s="36"/>
      <c r="E56" s="50" t="str">
        <f>IF(B56="","",_xlfn.IFNA(INDEX('CLFR Supporting Calcs'!$B$8:$B$15,MATCH(D56,'CLFR Supporting Calcs'!$A$8:$A$15,0)),""))</f>
        <v/>
      </c>
      <c r="F56" s="36"/>
      <c r="G56" s="36"/>
      <c r="H56" s="50" t="str">
        <f>_xlfn.IFNA(INDEX('CLFR Supporting Calcs'!$B$53:$B$55,MATCH(G56,'CLFR Supporting Calcs'!$A$53:$A$55,0)),"")</f>
        <v/>
      </c>
      <c r="I56" s="33"/>
      <c r="J56" s="33"/>
      <c r="K56" s="36"/>
      <c r="L56" s="50" t="str">
        <f>_xlfn.IFNA(INDEX('CLFR Supporting Calcs'!$B$38:$B$41,MATCH(K56,'CLFR Supporting Calcs'!$A$38:$A$41,0)),"")</f>
        <v/>
      </c>
      <c r="M56" s="36"/>
      <c r="N56" s="50" t="str">
        <f>_xlfn.IFNA(INDEX('CLFR Supporting Calcs'!$B$44:$B$50,MATCH(M56,'CLFR Supporting Calcs'!$A$44:$A$50,0)),"")</f>
        <v/>
      </c>
      <c r="O56" s="36"/>
      <c r="P56" s="50" t="str">
        <f>_xlfn.IFNA(INDEX('CLFR Supporting Calcs'!$B$22:$B$27,MATCH(O56,'CLFR Supporting Calcs'!$A$22:$A$27,0)),"")</f>
        <v/>
      </c>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row>
    <row r="57" spans="1:46" x14ac:dyDescent="0.25">
      <c r="A57" s="50">
        <v>50</v>
      </c>
      <c r="B57" s="34"/>
      <c r="C57" s="50" t="str">
        <f t="shared" si="0"/>
        <v/>
      </c>
      <c r="D57" s="36"/>
      <c r="E57" s="50" t="str">
        <f>IF(B57="","",_xlfn.IFNA(INDEX('CLFR Supporting Calcs'!$B$8:$B$15,MATCH(D57,'CLFR Supporting Calcs'!$A$8:$A$15,0)),""))</f>
        <v/>
      </c>
      <c r="F57" s="36"/>
      <c r="G57" s="36"/>
      <c r="H57" s="50" t="str">
        <f>_xlfn.IFNA(INDEX('CLFR Supporting Calcs'!$B$53:$B$55,MATCH(G57,'CLFR Supporting Calcs'!$A$53:$A$55,0)),"")</f>
        <v/>
      </c>
      <c r="I57" s="33"/>
      <c r="J57" s="33"/>
      <c r="K57" s="36"/>
      <c r="L57" s="50" t="str">
        <f>_xlfn.IFNA(INDEX('CLFR Supporting Calcs'!$B$38:$B$41,MATCH(K57,'CLFR Supporting Calcs'!$A$38:$A$41,0)),"")</f>
        <v/>
      </c>
      <c r="M57" s="36"/>
      <c r="N57" s="50" t="str">
        <f>_xlfn.IFNA(INDEX('CLFR Supporting Calcs'!$B$44:$B$50,MATCH(M57,'CLFR Supporting Calcs'!$A$44:$A$50,0)),"")</f>
        <v/>
      </c>
      <c r="O57" s="36"/>
      <c r="P57" s="50" t="str">
        <f>_xlfn.IFNA(INDEX('CLFR Supporting Calcs'!$B$22:$B$27,MATCH(O57,'CLFR Supporting Calcs'!$A$22:$A$27,0)),"")</f>
        <v/>
      </c>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row>
    <row r="58" spans="1:46" x14ac:dyDescent="0.25">
      <c r="A58" s="50">
        <v>51</v>
      </c>
      <c r="B58" s="34"/>
      <c r="C58" s="50" t="str">
        <f t="shared" si="0"/>
        <v/>
      </c>
      <c r="D58" s="36"/>
      <c r="E58" s="50" t="str">
        <f>IF(B58="","",_xlfn.IFNA(INDEX('CLFR Supporting Calcs'!$B$8:$B$15,MATCH(D58,'CLFR Supporting Calcs'!$A$8:$A$15,0)),""))</f>
        <v/>
      </c>
      <c r="F58" s="36"/>
      <c r="G58" s="36"/>
      <c r="H58" s="50" t="str">
        <f>_xlfn.IFNA(INDEX('CLFR Supporting Calcs'!$B$53:$B$55,MATCH(G58,'CLFR Supporting Calcs'!$A$53:$A$55,0)),"")</f>
        <v/>
      </c>
      <c r="I58" s="33"/>
      <c r="J58" s="33"/>
      <c r="K58" s="36"/>
      <c r="L58" s="50" t="str">
        <f>_xlfn.IFNA(INDEX('CLFR Supporting Calcs'!$B$38:$B$41,MATCH(K58,'CLFR Supporting Calcs'!$A$38:$A$41,0)),"")</f>
        <v/>
      </c>
      <c r="M58" s="36"/>
      <c r="N58" s="50" t="str">
        <f>_xlfn.IFNA(INDEX('CLFR Supporting Calcs'!$B$44:$B$50,MATCH(M58,'CLFR Supporting Calcs'!$A$44:$A$50,0)),"")</f>
        <v/>
      </c>
      <c r="O58" s="36"/>
      <c r="P58" s="50" t="str">
        <f>_xlfn.IFNA(INDEX('CLFR Supporting Calcs'!$B$22:$B$27,MATCH(O58,'CLFR Supporting Calcs'!$A$22:$A$27,0)),"")</f>
        <v/>
      </c>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row>
    <row r="59" spans="1:46" x14ac:dyDescent="0.25">
      <c r="A59" s="50">
        <v>52</v>
      </c>
      <c r="B59" s="34"/>
      <c r="C59" s="50" t="str">
        <f t="shared" si="0"/>
        <v/>
      </c>
      <c r="D59" s="36"/>
      <c r="E59" s="50" t="str">
        <f>IF(B59="","",_xlfn.IFNA(INDEX('CLFR Supporting Calcs'!$B$8:$B$15,MATCH(D59,'CLFR Supporting Calcs'!$A$8:$A$15,0)),""))</f>
        <v/>
      </c>
      <c r="F59" s="36"/>
      <c r="G59" s="36"/>
      <c r="H59" s="50" t="str">
        <f>_xlfn.IFNA(INDEX('CLFR Supporting Calcs'!$B$53:$B$55,MATCH(G59,'CLFR Supporting Calcs'!$A$53:$A$55,0)),"")</f>
        <v/>
      </c>
      <c r="I59" s="33"/>
      <c r="J59" s="33"/>
      <c r="K59" s="36"/>
      <c r="L59" s="50" t="str">
        <f>_xlfn.IFNA(INDEX('CLFR Supporting Calcs'!$B$38:$B$41,MATCH(K59,'CLFR Supporting Calcs'!$A$38:$A$41,0)),"")</f>
        <v/>
      </c>
      <c r="M59" s="36"/>
      <c r="N59" s="50" t="str">
        <f>_xlfn.IFNA(INDEX('CLFR Supporting Calcs'!$B$44:$B$50,MATCH(M59,'CLFR Supporting Calcs'!$A$44:$A$50,0)),"")</f>
        <v/>
      </c>
      <c r="O59" s="36"/>
      <c r="P59" s="50" t="str">
        <f>_xlfn.IFNA(INDEX('CLFR Supporting Calcs'!$B$22:$B$27,MATCH(O59,'CLFR Supporting Calcs'!$A$22:$A$27,0)),"")</f>
        <v/>
      </c>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row>
    <row r="60" spans="1:46" x14ac:dyDescent="0.25">
      <c r="A60" s="50">
        <v>53</v>
      </c>
      <c r="B60" s="34"/>
      <c r="C60" s="50" t="str">
        <f t="shared" si="0"/>
        <v/>
      </c>
      <c r="D60" s="36"/>
      <c r="E60" s="50" t="str">
        <f>IF(B60="","",_xlfn.IFNA(INDEX('CLFR Supporting Calcs'!$B$8:$B$15,MATCH(D60,'CLFR Supporting Calcs'!$A$8:$A$15,0)),""))</f>
        <v/>
      </c>
      <c r="F60" s="36"/>
      <c r="G60" s="36"/>
      <c r="H60" s="50" t="str">
        <f>_xlfn.IFNA(INDEX('CLFR Supporting Calcs'!$B$53:$B$55,MATCH(G60,'CLFR Supporting Calcs'!$A$53:$A$55,0)),"")</f>
        <v/>
      </c>
      <c r="I60" s="33"/>
      <c r="J60" s="33"/>
      <c r="K60" s="36"/>
      <c r="L60" s="50" t="str">
        <f>_xlfn.IFNA(INDEX('CLFR Supporting Calcs'!$B$38:$B$41,MATCH(K60,'CLFR Supporting Calcs'!$A$38:$A$41,0)),"")</f>
        <v/>
      </c>
      <c r="M60" s="36"/>
      <c r="N60" s="50" t="str">
        <f>_xlfn.IFNA(INDEX('CLFR Supporting Calcs'!$B$44:$B$50,MATCH(M60,'CLFR Supporting Calcs'!$A$44:$A$50,0)),"")</f>
        <v/>
      </c>
      <c r="O60" s="36"/>
      <c r="P60" s="50" t="str">
        <f>_xlfn.IFNA(INDEX('CLFR Supporting Calcs'!$B$22:$B$27,MATCH(O60,'CLFR Supporting Calcs'!$A$22:$A$27,0)),"")</f>
        <v/>
      </c>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row>
    <row r="61" spans="1:46" x14ac:dyDescent="0.25">
      <c r="A61" s="50">
        <v>54</v>
      </c>
      <c r="B61" s="34"/>
      <c r="C61" s="50" t="str">
        <f t="shared" si="0"/>
        <v/>
      </c>
      <c r="D61" s="36"/>
      <c r="E61" s="50" t="str">
        <f>IF(B61="","",_xlfn.IFNA(INDEX('CLFR Supporting Calcs'!$B$8:$B$15,MATCH(D61,'CLFR Supporting Calcs'!$A$8:$A$15,0)),""))</f>
        <v/>
      </c>
      <c r="F61" s="36"/>
      <c r="G61" s="36"/>
      <c r="H61" s="50" t="str">
        <f>_xlfn.IFNA(INDEX('CLFR Supporting Calcs'!$B$53:$B$55,MATCH(G61,'CLFR Supporting Calcs'!$A$53:$A$55,0)),"")</f>
        <v/>
      </c>
      <c r="I61" s="33"/>
      <c r="J61" s="33"/>
      <c r="K61" s="36"/>
      <c r="L61" s="50" t="str">
        <f>_xlfn.IFNA(INDEX('CLFR Supporting Calcs'!$B$38:$B$41,MATCH(K61,'CLFR Supporting Calcs'!$A$38:$A$41,0)),"")</f>
        <v/>
      </c>
      <c r="M61" s="36"/>
      <c r="N61" s="50" t="str">
        <f>_xlfn.IFNA(INDEX('CLFR Supporting Calcs'!$B$44:$B$50,MATCH(M61,'CLFR Supporting Calcs'!$A$44:$A$50,0)),"")</f>
        <v/>
      </c>
      <c r="O61" s="36"/>
      <c r="P61" s="50" t="str">
        <f>_xlfn.IFNA(INDEX('CLFR Supporting Calcs'!$B$22:$B$27,MATCH(O61,'CLFR Supporting Calcs'!$A$22:$A$27,0)),"")</f>
        <v/>
      </c>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row>
    <row r="62" spans="1:46" x14ac:dyDescent="0.25">
      <c r="A62" s="50">
        <v>55</v>
      </c>
      <c r="B62" s="34"/>
      <c r="C62" s="50" t="str">
        <f t="shared" si="0"/>
        <v/>
      </c>
      <c r="D62" s="36"/>
      <c r="E62" s="50" t="str">
        <f>IF(B62="","",_xlfn.IFNA(INDEX('CLFR Supporting Calcs'!$B$8:$B$15,MATCH(D62,'CLFR Supporting Calcs'!$A$8:$A$15,0)),""))</f>
        <v/>
      </c>
      <c r="F62" s="36"/>
      <c r="G62" s="36"/>
      <c r="H62" s="50" t="str">
        <f>_xlfn.IFNA(INDEX('CLFR Supporting Calcs'!$B$53:$B$55,MATCH(G62,'CLFR Supporting Calcs'!$A$53:$A$55,0)),"")</f>
        <v/>
      </c>
      <c r="I62" s="33"/>
      <c r="J62" s="33"/>
      <c r="K62" s="36"/>
      <c r="L62" s="50" t="str">
        <f>_xlfn.IFNA(INDEX('CLFR Supporting Calcs'!$B$38:$B$41,MATCH(K62,'CLFR Supporting Calcs'!$A$38:$A$41,0)),"")</f>
        <v/>
      </c>
      <c r="M62" s="36"/>
      <c r="N62" s="50" t="str">
        <f>_xlfn.IFNA(INDEX('CLFR Supporting Calcs'!$B$44:$B$50,MATCH(M62,'CLFR Supporting Calcs'!$A$44:$A$50,0)),"")</f>
        <v/>
      </c>
      <c r="O62" s="36"/>
      <c r="P62" s="50" t="str">
        <f>_xlfn.IFNA(INDEX('CLFR Supporting Calcs'!$B$22:$B$27,MATCH(O62,'CLFR Supporting Calcs'!$A$22:$A$27,0)),"")</f>
        <v/>
      </c>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row>
    <row r="63" spans="1:46" x14ac:dyDescent="0.25">
      <c r="A63" s="50">
        <v>56</v>
      </c>
      <c r="B63" s="34"/>
      <c r="C63" s="50" t="str">
        <f t="shared" si="0"/>
        <v/>
      </c>
      <c r="D63" s="36"/>
      <c r="E63" s="50" t="str">
        <f>IF(B63="","",_xlfn.IFNA(INDEX('CLFR Supporting Calcs'!$B$8:$B$15,MATCH(D63,'CLFR Supporting Calcs'!$A$8:$A$15,0)),""))</f>
        <v/>
      </c>
      <c r="F63" s="36"/>
      <c r="G63" s="36"/>
      <c r="H63" s="50" t="str">
        <f>_xlfn.IFNA(INDEX('CLFR Supporting Calcs'!$B$53:$B$55,MATCH(G63,'CLFR Supporting Calcs'!$A$53:$A$55,0)),"")</f>
        <v/>
      </c>
      <c r="I63" s="33"/>
      <c r="J63" s="33"/>
      <c r="K63" s="36"/>
      <c r="L63" s="50" t="str">
        <f>_xlfn.IFNA(INDEX('CLFR Supporting Calcs'!$B$38:$B$41,MATCH(K63,'CLFR Supporting Calcs'!$A$38:$A$41,0)),"")</f>
        <v/>
      </c>
      <c r="M63" s="36"/>
      <c r="N63" s="50" t="str">
        <f>_xlfn.IFNA(INDEX('CLFR Supporting Calcs'!$B$44:$B$50,MATCH(M63,'CLFR Supporting Calcs'!$A$44:$A$50,0)),"")</f>
        <v/>
      </c>
      <c r="O63" s="36"/>
      <c r="P63" s="50" t="str">
        <f>_xlfn.IFNA(INDEX('CLFR Supporting Calcs'!$B$22:$B$27,MATCH(O63,'CLFR Supporting Calcs'!$A$22:$A$27,0)),"")</f>
        <v/>
      </c>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row>
    <row r="64" spans="1:46" x14ac:dyDescent="0.25">
      <c r="A64" s="50">
        <v>57</v>
      </c>
      <c r="B64" s="34"/>
      <c r="C64" s="50" t="str">
        <f t="shared" si="0"/>
        <v/>
      </c>
      <c r="D64" s="36"/>
      <c r="E64" s="50" t="str">
        <f>IF(B64="","",_xlfn.IFNA(INDEX('CLFR Supporting Calcs'!$B$8:$B$15,MATCH(D64,'CLFR Supporting Calcs'!$A$8:$A$15,0)),""))</f>
        <v/>
      </c>
      <c r="F64" s="36"/>
      <c r="G64" s="36"/>
      <c r="H64" s="50" t="str">
        <f>_xlfn.IFNA(INDEX('CLFR Supporting Calcs'!$B$53:$B$55,MATCH(G64,'CLFR Supporting Calcs'!$A$53:$A$55,0)),"")</f>
        <v/>
      </c>
      <c r="I64" s="33"/>
      <c r="J64" s="33"/>
      <c r="K64" s="36"/>
      <c r="L64" s="50" t="str">
        <f>_xlfn.IFNA(INDEX('CLFR Supporting Calcs'!$B$38:$B$41,MATCH(K64,'CLFR Supporting Calcs'!$A$38:$A$41,0)),"")</f>
        <v/>
      </c>
      <c r="M64" s="36"/>
      <c r="N64" s="50" t="str">
        <f>_xlfn.IFNA(INDEX('CLFR Supporting Calcs'!$B$44:$B$50,MATCH(M64,'CLFR Supporting Calcs'!$A$44:$A$50,0)),"")</f>
        <v/>
      </c>
      <c r="O64" s="36"/>
      <c r="P64" s="50" t="str">
        <f>_xlfn.IFNA(INDEX('CLFR Supporting Calcs'!$B$22:$B$27,MATCH(O64,'CLFR Supporting Calcs'!$A$22:$A$27,0)),"")</f>
        <v/>
      </c>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row>
    <row r="65" spans="1:46" x14ac:dyDescent="0.25">
      <c r="A65" s="50">
        <v>58</v>
      </c>
      <c r="B65" s="34"/>
      <c r="C65" s="50" t="str">
        <f t="shared" si="0"/>
        <v/>
      </c>
      <c r="D65" s="36"/>
      <c r="E65" s="50" t="str">
        <f>IF(B65="","",_xlfn.IFNA(INDEX('CLFR Supporting Calcs'!$B$8:$B$15,MATCH(D65,'CLFR Supporting Calcs'!$A$8:$A$15,0)),""))</f>
        <v/>
      </c>
      <c r="F65" s="36"/>
      <c r="G65" s="36"/>
      <c r="H65" s="50" t="str">
        <f>_xlfn.IFNA(INDEX('CLFR Supporting Calcs'!$B$53:$B$55,MATCH(G65,'CLFR Supporting Calcs'!$A$53:$A$55,0)),"")</f>
        <v/>
      </c>
      <c r="I65" s="33"/>
      <c r="J65" s="33"/>
      <c r="K65" s="36"/>
      <c r="L65" s="50" t="str">
        <f>_xlfn.IFNA(INDEX('CLFR Supporting Calcs'!$B$38:$B$41,MATCH(K65,'CLFR Supporting Calcs'!$A$38:$A$41,0)),"")</f>
        <v/>
      </c>
      <c r="M65" s="36"/>
      <c r="N65" s="50" t="str">
        <f>_xlfn.IFNA(INDEX('CLFR Supporting Calcs'!$B$44:$B$50,MATCH(M65,'CLFR Supporting Calcs'!$A$44:$A$50,0)),"")</f>
        <v/>
      </c>
      <c r="O65" s="36"/>
      <c r="P65" s="50" t="str">
        <f>_xlfn.IFNA(INDEX('CLFR Supporting Calcs'!$B$22:$B$27,MATCH(O65,'CLFR Supporting Calcs'!$A$22:$A$27,0)),"")</f>
        <v/>
      </c>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row>
    <row r="66" spans="1:46" x14ac:dyDescent="0.25">
      <c r="A66" s="50">
        <v>59</v>
      </c>
      <c r="B66" s="34"/>
      <c r="C66" s="50" t="str">
        <f t="shared" si="0"/>
        <v/>
      </c>
      <c r="D66" s="36"/>
      <c r="E66" s="50" t="str">
        <f>IF(B66="","",_xlfn.IFNA(INDEX('CLFR Supporting Calcs'!$B$8:$B$15,MATCH(D66,'CLFR Supporting Calcs'!$A$8:$A$15,0)),""))</f>
        <v/>
      </c>
      <c r="F66" s="36"/>
      <c r="G66" s="36"/>
      <c r="H66" s="50" t="str">
        <f>_xlfn.IFNA(INDEX('CLFR Supporting Calcs'!$B$53:$B$55,MATCH(G66,'CLFR Supporting Calcs'!$A$53:$A$55,0)),"")</f>
        <v/>
      </c>
      <c r="I66" s="33"/>
      <c r="J66" s="33"/>
      <c r="K66" s="36"/>
      <c r="L66" s="50" t="str">
        <f>_xlfn.IFNA(INDEX('CLFR Supporting Calcs'!$B$38:$B$41,MATCH(K66,'CLFR Supporting Calcs'!$A$38:$A$41,0)),"")</f>
        <v/>
      </c>
      <c r="M66" s="36"/>
      <c r="N66" s="50" t="str">
        <f>_xlfn.IFNA(INDEX('CLFR Supporting Calcs'!$B$44:$B$50,MATCH(M66,'CLFR Supporting Calcs'!$A$44:$A$50,0)),"")</f>
        <v/>
      </c>
      <c r="O66" s="36"/>
      <c r="P66" s="50" t="str">
        <f>_xlfn.IFNA(INDEX('CLFR Supporting Calcs'!$B$22:$B$27,MATCH(O66,'CLFR Supporting Calcs'!$A$22:$A$27,0)),"")</f>
        <v/>
      </c>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row>
    <row r="67" spans="1:46" x14ac:dyDescent="0.25">
      <c r="A67" s="50">
        <v>60</v>
      </c>
      <c r="B67" s="34"/>
      <c r="C67" s="50" t="str">
        <f t="shared" si="0"/>
        <v/>
      </c>
      <c r="D67" s="36"/>
      <c r="E67" s="50" t="str">
        <f>IF(B67="","",_xlfn.IFNA(INDEX('CLFR Supporting Calcs'!$B$8:$B$15,MATCH(D67,'CLFR Supporting Calcs'!$A$8:$A$15,0)),""))</f>
        <v/>
      </c>
      <c r="F67" s="36"/>
      <c r="G67" s="36"/>
      <c r="H67" s="50" t="str">
        <f>_xlfn.IFNA(INDEX('CLFR Supporting Calcs'!$B$53:$B$55,MATCH(G67,'CLFR Supporting Calcs'!$A$53:$A$55,0)),"")</f>
        <v/>
      </c>
      <c r="I67" s="33"/>
      <c r="J67" s="33"/>
      <c r="K67" s="36"/>
      <c r="L67" s="50" t="str">
        <f>_xlfn.IFNA(INDEX('CLFR Supporting Calcs'!$B$38:$B$41,MATCH(K67,'CLFR Supporting Calcs'!$A$38:$A$41,0)),"")</f>
        <v/>
      </c>
      <c r="M67" s="36"/>
      <c r="N67" s="50" t="str">
        <f>_xlfn.IFNA(INDEX('CLFR Supporting Calcs'!$B$44:$B$50,MATCH(M67,'CLFR Supporting Calcs'!$A$44:$A$50,0)),"")</f>
        <v/>
      </c>
      <c r="O67" s="36"/>
      <c r="P67" s="50" t="str">
        <f>_xlfn.IFNA(INDEX('CLFR Supporting Calcs'!$B$22:$B$27,MATCH(O67,'CLFR Supporting Calcs'!$A$22:$A$27,0)),"")</f>
        <v/>
      </c>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row>
  </sheetData>
  <sheetProtection algorithmName="SHA-512" hashValue="YNImcKKtXOOcthMpPVU269c6a6vgbon+nnHrz/YkQK8Q00HIngShy9BFnjH+BMIThx+EUC2zJiE7hlqaANnSTg==" saltValue="Pij5cdxRAMua00KJBv3ftw==" spinCount="100000" sheet="1" objects="1" scenarios="1"/>
  <mergeCells count="2">
    <mergeCell ref="Q5:V5"/>
    <mergeCell ref="A5:C5"/>
  </mergeCells>
  <conditionalFormatting sqref="C8:AT67">
    <cfRule type="expression" dxfId="3" priority="1">
      <formula>$B8=""</formula>
    </cfRule>
  </conditionalFormatting>
  <conditionalFormatting sqref="J8:J67">
    <cfRule type="expression" dxfId="2" priority="2">
      <formula>I8&lt;&gt;"False"</formula>
    </cfRule>
  </conditionalFormatting>
  <conditionalFormatting sqref="Q8:AT67">
    <cfRule type="expression" dxfId="1" priority="3">
      <formula>Q$7=""</formula>
    </cfRule>
    <cfRule type="expression" dxfId="0" priority="5">
      <formula>LEFT(Q$2,1)="B"</formula>
    </cfRule>
  </conditionalFormatting>
  <dataValidations count="2">
    <dataValidation type="list" allowBlank="1" showInputMessage="1" showErrorMessage="1" error="Please choose &quot;Yes&quot; or &quot;No.&quot;" sqref="Q8:AT67" xr:uid="{ABF86CE1-AC5D-445C-BD82-8EF5C67CDF7F}">
      <formula1>"Yes,No"</formula1>
    </dataValidation>
    <dataValidation allowBlank="1" showInputMessage="1" showErrorMessage="1" error="Please choose an item from the drop-down list." sqref="H8:H67 P8:P67 L8:L67 N8:N67 E8:E67" xr:uid="{1AF220EF-77F7-4C13-A8DB-9933BA7461F8}"/>
  </dataValidations>
  <pageMargins left="0.7" right="0.7" top="0.75" bottom="0.75" header="0.3" footer="0.3"/>
  <drawing r:id="rId1"/>
  <extLst>
    <ext xmlns:x14="http://schemas.microsoft.com/office/spreadsheetml/2009/9/main" uri="{CCE6A557-97BC-4b89-ADB6-D9C93CAAB3DF}">
      <x14:dataValidations xmlns:xm="http://schemas.microsoft.com/office/excel/2006/main" count="8">
        <x14:dataValidation type="list" allowBlank="1" showInputMessage="1" showErrorMessage="1" error="Please choose an item from the drop-down list." xr:uid="{3CB89BEB-97AE-41D6-8114-47AC1104473C}">
          <x14:formula1>
            <xm:f>'CLFR Supporting Calcs'!$A$8:$A$15</xm:f>
          </x14:formula1>
          <xm:sqref>D8:D67</xm:sqref>
        </x14:dataValidation>
        <x14:dataValidation type="list" allowBlank="1" showInputMessage="1" showErrorMessage="1" error="Please choose an item from the drop-down list." xr:uid="{4E3C0C69-01B1-4AB6-9BB6-33CC1090F865}">
          <x14:formula1>
            <xm:f>'CLFR Supporting Calcs'!$A$38:$A$41</xm:f>
          </x14:formula1>
          <xm:sqref>K8:K67</xm:sqref>
        </x14:dataValidation>
        <x14:dataValidation type="list" allowBlank="1" showInputMessage="1" showErrorMessage="1" error="Please choose an item from the drop-down list." xr:uid="{8DCE31EF-B3F0-4118-A8A3-33462D2434C0}">
          <x14:formula1>
            <xm:f>'CLFR Supporting Calcs'!$A$53:$A$55</xm:f>
          </x14:formula1>
          <xm:sqref>G8:G67</xm:sqref>
        </x14:dataValidation>
        <x14:dataValidation type="list" allowBlank="1" showInputMessage="1" showErrorMessage="1" error="Please choose &quot;Yes&quot; or &quot;No.&quot;" xr:uid="{86868A11-4A02-4D3A-B06B-A464DB186BEA}">
          <x14:formula1>
            <xm:f>'CLFR Supporting Calcs'!$A$30:$A$31</xm:f>
          </x14:formula1>
          <xm:sqref>I8:I67</xm:sqref>
        </x14:dataValidation>
        <x14:dataValidation type="list" allowBlank="1" showInputMessage="1" showErrorMessage="1" error="Please choose &quot;Yes&quot; or &quot;No.&quot;" xr:uid="{9B4C4544-6864-406F-A0E4-6D1BD06DF6E5}">
          <x14:formula1>
            <xm:f>'CLFR Supporting Calcs'!$A$34:$A$35</xm:f>
          </x14:formula1>
          <xm:sqref>J8:J67</xm:sqref>
        </x14:dataValidation>
        <x14:dataValidation type="list" allowBlank="1" showInputMessage="1" showErrorMessage="1" error="Please choose an item from the drop-down list." xr:uid="{A4DEB91D-3B61-40DC-8024-2FA74C989585}">
          <x14:formula1>
            <xm:f>'CLFR Supporting Calcs'!$A$18:$A$19</xm:f>
          </x14:formula1>
          <xm:sqref>F8:F67</xm:sqref>
        </x14:dataValidation>
        <x14:dataValidation type="list" allowBlank="1" showInputMessage="1" showErrorMessage="1" error="Please choose an item from the drop-down list." xr:uid="{3D6A8ABE-067F-4C34-A4F9-3461D5EEA3B8}">
          <x14:formula1>
            <xm:f>'CLFR Supporting Calcs'!$A$44:$A$50</xm:f>
          </x14:formula1>
          <xm:sqref>M8:M67</xm:sqref>
        </x14:dataValidation>
        <x14:dataValidation type="list" allowBlank="1" showInputMessage="1" showErrorMessage="1" error="Please choose an item from the drop-down list." xr:uid="{91E0340C-3937-45FE-A61D-CC79F2EE7EBB}">
          <x14:formula1>
            <xm:f>'CLFR Supporting Calcs'!$A$22:$A$27</xm:f>
          </x14:formula1>
          <xm:sqref>O8:O67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5554E-6318-401E-8920-023A627934C4}">
  <sheetPr codeName="Sheet6"/>
  <dimension ref="A1:FD92"/>
  <sheetViews>
    <sheetView workbookViewId="0"/>
  </sheetViews>
  <sheetFormatPr defaultRowHeight="15" x14ac:dyDescent="0.25"/>
  <cols>
    <col min="1" max="1" width="33.42578125" bestFit="1" customWidth="1"/>
    <col min="2" max="2" width="18.5703125" customWidth="1"/>
    <col min="4" max="4" width="13.85546875" bestFit="1" customWidth="1"/>
    <col min="5" max="5" width="11.42578125" bestFit="1" customWidth="1"/>
    <col min="6" max="8" width="11.42578125" customWidth="1"/>
    <col min="9" max="9" width="10.140625" bestFit="1" customWidth="1"/>
    <col min="20" max="20" width="13.85546875" bestFit="1" customWidth="1"/>
    <col min="21" max="21" width="11.42578125" bestFit="1" customWidth="1"/>
    <col min="22" max="23" width="11.42578125" customWidth="1"/>
    <col min="24" max="24" width="11.85546875" customWidth="1"/>
    <col min="37" max="37" width="17.5703125" customWidth="1"/>
    <col min="38" max="40" width="25.28515625" customWidth="1"/>
    <col min="41" max="41" width="1.28515625" customWidth="1"/>
    <col min="42" max="42" width="17.5703125" customWidth="1"/>
    <col min="43" max="43" width="15.42578125" customWidth="1"/>
    <col min="44" max="44" width="13" customWidth="1"/>
    <col min="45" max="45" width="2" customWidth="1"/>
    <col min="46" max="46" width="15.140625" customWidth="1"/>
    <col min="47" max="47" width="14.85546875" customWidth="1"/>
    <col min="48" max="48" width="17.28515625" customWidth="1"/>
    <col min="52" max="52" width="14.140625" customWidth="1"/>
    <col min="53" max="53" width="11.140625" bestFit="1" customWidth="1"/>
    <col min="54" max="54" width="12.140625" bestFit="1" customWidth="1"/>
    <col min="61" max="62" width="14" customWidth="1"/>
    <col min="63" max="63" width="13.28515625" customWidth="1"/>
    <col min="64" max="64" width="12" bestFit="1" customWidth="1"/>
    <col min="76" max="76" width="11.7109375" customWidth="1"/>
    <col min="77" max="77" width="13" customWidth="1"/>
    <col min="78" max="78" width="10" customWidth="1"/>
    <col min="97" max="97" width="26" bestFit="1" customWidth="1"/>
    <col min="100" max="100" width="9" customWidth="1"/>
    <col min="160" max="160" width="18.5703125" bestFit="1" customWidth="1"/>
  </cols>
  <sheetData>
    <row r="1" spans="1:160" ht="90" customHeight="1" x14ac:dyDescent="0.25">
      <c r="A1" s="6" t="s">
        <v>101</v>
      </c>
      <c r="Z1" s="11"/>
      <c r="AP1" s="1" t="s">
        <v>42</v>
      </c>
      <c r="AT1" s="4" t="s">
        <v>43</v>
      </c>
      <c r="AU1" s="106" t="s">
        <v>116</v>
      </c>
      <c r="AV1" s="106"/>
      <c r="AW1" s="12"/>
      <c r="AX1" s="12"/>
      <c r="AY1" s="12"/>
      <c r="AZ1" s="1" t="s">
        <v>158</v>
      </c>
      <c r="BC1" s="108" t="s">
        <v>37</v>
      </c>
      <c r="BD1" s="108"/>
      <c r="BE1" s="108" t="s">
        <v>49</v>
      </c>
      <c r="BF1" s="108"/>
      <c r="BG1" s="108" t="s">
        <v>38</v>
      </c>
      <c r="BH1" s="108"/>
      <c r="BI1" s="4" t="s">
        <v>159</v>
      </c>
      <c r="BJ1" s="4" t="s">
        <v>160</v>
      </c>
      <c r="BK1" s="4" t="s">
        <v>161</v>
      </c>
      <c r="BL1" s="106" t="s">
        <v>122</v>
      </c>
      <c r="BM1" s="106"/>
      <c r="BN1" s="106"/>
      <c r="BO1" s="106"/>
      <c r="BP1" s="106"/>
      <c r="BQ1" s="106"/>
      <c r="BR1" s="106"/>
      <c r="BS1" s="106"/>
      <c r="BT1" s="106"/>
      <c r="BU1" s="106"/>
      <c r="BX1" s="1" t="s">
        <v>44</v>
      </c>
      <c r="CJ1" s="1" t="s">
        <v>45</v>
      </c>
      <c r="CS1" s="1" t="s">
        <v>46</v>
      </c>
      <c r="CU1" s="1" t="s">
        <v>47</v>
      </c>
      <c r="EA1" s="1" t="s">
        <v>45</v>
      </c>
      <c r="ET1" s="1"/>
      <c r="FD1" s="1" t="s">
        <v>46</v>
      </c>
    </row>
    <row r="2" spans="1:160" x14ac:dyDescent="0.25">
      <c r="D2" s="1" t="s">
        <v>120</v>
      </c>
      <c r="T2" s="1" t="s">
        <v>121</v>
      </c>
      <c r="AJ2" s="1" t="s">
        <v>48</v>
      </c>
      <c r="AK2" s="1" t="s">
        <v>20</v>
      </c>
      <c r="AL2" s="1" t="s">
        <v>21</v>
      </c>
      <c r="AM2" s="107" t="s">
        <v>40</v>
      </c>
      <c r="AN2" s="107"/>
      <c r="AP2" s="1" t="s">
        <v>48</v>
      </c>
      <c r="AQ2" s="1" t="s">
        <v>21</v>
      </c>
      <c r="AR2" s="1" t="s">
        <v>40</v>
      </c>
      <c r="AT2" s="9" t="s">
        <v>126</v>
      </c>
      <c r="AZ2" t="s">
        <v>37</v>
      </c>
      <c r="BA2" t="s">
        <v>49</v>
      </c>
      <c r="BB2" t="s">
        <v>38</v>
      </c>
      <c r="BI2" t="s">
        <v>41</v>
      </c>
      <c r="BJ2" t="s">
        <v>41</v>
      </c>
      <c r="BK2" t="s">
        <v>41</v>
      </c>
      <c r="BL2" s="1" t="s">
        <v>37</v>
      </c>
      <c r="BX2" s="17"/>
      <c r="BY2" s="18"/>
      <c r="BZ2" s="18">
        <v>1</v>
      </c>
      <c r="CA2" s="18">
        <v>2</v>
      </c>
      <c r="CB2" s="18">
        <v>3</v>
      </c>
      <c r="CC2" s="18">
        <v>4</v>
      </c>
      <c r="CD2" s="18">
        <v>5</v>
      </c>
      <c r="CE2" s="18">
        <v>6</v>
      </c>
      <c r="CF2" s="18">
        <v>7</v>
      </c>
      <c r="CG2" s="18">
        <v>8</v>
      </c>
      <c r="CH2" s="18">
        <v>9</v>
      </c>
      <c r="CI2" s="18">
        <v>10</v>
      </c>
      <c r="CJ2" s="18">
        <v>1</v>
      </c>
      <c r="CK2" s="18">
        <v>2</v>
      </c>
      <c r="CL2" s="18">
        <v>3</v>
      </c>
      <c r="CM2" s="18">
        <v>4</v>
      </c>
      <c r="CN2" s="18">
        <v>5</v>
      </c>
      <c r="CO2" s="18">
        <v>6</v>
      </c>
      <c r="CP2" s="18">
        <v>7</v>
      </c>
      <c r="CQ2" s="18">
        <v>8</v>
      </c>
      <c r="CR2" s="18">
        <v>9</v>
      </c>
      <c r="CS2" s="19">
        <v>10</v>
      </c>
      <c r="CU2" s="17"/>
      <c r="CV2" s="18"/>
      <c r="CW2" s="18">
        <v>1</v>
      </c>
      <c r="CX2" s="18">
        <v>2</v>
      </c>
      <c r="CY2" s="18">
        <v>3</v>
      </c>
      <c r="CZ2" s="18">
        <v>4</v>
      </c>
      <c r="DA2" s="18">
        <v>5</v>
      </c>
      <c r="DB2" s="18">
        <v>6</v>
      </c>
      <c r="DC2" s="18">
        <v>7</v>
      </c>
      <c r="DD2" s="18">
        <v>8</v>
      </c>
      <c r="DE2" s="18">
        <v>9</v>
      </c>
      <c r="DF2" s="18">
        <v>10</v>
      </c>
      <c r="DG2" s="18">
        <v>11</v>
      </c>
      <c r="DH2" s="18">
        <v>12</v>
      </c>
      <c r="DI2" s="18">
        <v>13</v>
      </c>
      <c r="DJ2" s="18">
        <v>14</v>
      </c>
      <c r="DK2" s="18">
        <v>15</v>
      </c>
      <c r="DL2" s="18">
        <v>16</v>
      </c>
      <c r="DM2" s="18">
        <v>17</v>
      </c>
      <c r="DN2" s="18">
        <v>18</v>
      </c>
      <c r="DO2" s="18">
        <v>19</v>
      </c>
      <c r="DP2" s="18">
        <v>20</v>
      </c>
      <c r="DQ2" s="18">
        <v>21</v>
      </c>
      <c r="DR2" s="18">
        <v>22</v>
      </c>
      <c r="DS2" s="18">
        <v>23</v>
      </c>
      <c r="DT2" s="18">
        <v>24</v>
      </c>
      <c r="DU2" s="18">
        <v>25</v>
      </c>
      <c r="DV2" s="18">
        <v>26</v>
      </c>
      <c r="DW2" s="18">
        <v>27</v>
      </c>
      <c r="DX2" s="18">
        <v>28</v>
      </c>
      <c r="DY2" s="18">
        <v>29</v>
      </c>
      <c r="DZ2" s="18">
        <v>30</v>
      </c>
      <c r="EA2" s="18">
        <v>1</v>
      </c>
      <c r="EB2" s="18">
        <v>2</v>
      </c>
      <c r="EC2" s="18">
        <v>3</v>
      </c>
      <c r="ED2" s="18">
        <v>4</v>
      </c>
      <c r="EE2" s="18">
        <v>5</v>
      </c>
      <c r="EF2" s="18">
        <v>6</v>
      </c>
      <c r="EG2" s="18">
        <v>7</v>
      </c>
      <c r="EH2" s="18">
        <v>8</v>
      </c>
      <c r="EI2" s="18">
        <v>9</v>
      </c>
      <c r="EJ2" s="18">
        <v>10</v>
      </c>
      <c r="EK2" s="18">
        <v>11</v>
      </c>
      <c r="EL2" s="18">
        <v>12</v>
      </c>
      <c r="EM2" s="18">
        <v>13</v>
      </c>
      <c r="EN2" s="18">
        <v>14</v>
      </c>
      <c r="EO2" s="18">
        <v>15</v>
      </c>
      <c r="EP2" s="18">
        <v>16</v>
      </c>
      <c r="EQ2" s="18">
        <v>17</v>
      </c>
      <c r="ER2" s="18">
        <v>18</v>
      </c>
      <c r="ES2" s="18">
        <v>19</v>
      </c>
      <c r="ET2" s="18">
        <v>20</v>
      </c>
      <c r="EU2" s="18">
        <v>21</v>
      </c>
      <c r="EV2" s="18">
        <v>22</v>
      </c>
      <c r="EW2" s="18">
        <v>23</v>
      </c>
      <c r="EX2" s="18">
        <v>24</v>
      </c>
      <c r="EY2" s="18">
        <v>25</v>
      </c>
      <c r="EZ2" s="18">
        <v>26</v>
      </c>
      <c r="FA2" s="18">
        <v>27</v>
      </c>
      <c r="FB2" s="18">
        <v>28</v>
      </c>
      <c r="FC2" s="18">
        <v>29</v>
      </c>
      <c r="FD2" s="19">
        <v>30</v>
      </c>
    </row>
    <row r="3" spans="1:160" ht="57.6" customHeight="1" x14ac:dyDescent="0.25">
      <c r="A3" s="1" t="s">
        <v>50</v>
      </c>
      <c r="B3" s="13" t="s">
        <v>51</v>
      </c>
      <c r="D3" s="1" t="s">
        <v>13</v>
      </c>
      <c r="E3" s="1" t="s">
        <v>14</v>
      </c>
      <c r="F3" s="1"/>
      <c r="G3" s="1"/>
      <c r="H3" s="4" t="s">
        <v>119</v>
      </c>
      <c r="I3" s="106" t="s">
        <v>122</v>
      </c>
      <c r="J3" s="106"/>
      <c r="K3" s="106"/>
      <c r="L3" s="106"/>
      <c r="M3" s="106"/>
      <c r="N3" s="106"/>
      <c r="O3" s="106"/>
      <c r="P3" s="106"/>
      <c r="Q3" s="106"/>
      <c r="R3" s="106"/>
      <c r="T3" s="1" t="str">
        <f>+'Site-Wide'!D7</f>
        <v>Critical Function ID</v>
      </c>
      <c r="U3" s="1" t="str">
        <f>+'Site-Wide'!E7</f>
        <v>Critical Function</v>
      </c>
      <c r="V3" s="1"/>
      <c r="W3" s="1"/>
      <c r="X3" s="4" t="s">
        <v>123</v>
      </c>
      <c r="Y3" s="106" t="s">
        <v>122</v>
      </c>
      <c r="Z3" s="106"/>
      <c r="AA3" s="106"/>
      <c r="AB3" s="106"/>
      <c r="AC3" s="106"/>
      <c r="AD3" s="106"/>
      <c r="AE3" s="106"/>
      <c r="AF3" s="106"/>
      <c r="AG3" s="106"/>
      <c r="AH3" s="106"/>
      <c r="AJ3" s="2">
        <v>1</v>
      </c>
      <c r="AK3" s="7">
        <v>1</v>
      </c>
      <c r="AL3" s="8" t="str">
        <f>IF(INDEX('Detail-CL'!$B$8:$B$37,MATCH(AK3,'Detail-CL'!$A$8:$A$37,0))="","",INDEX('Detail-CL'!$B$8:$B$37,MATCH(AK3,'Detail-CL'!$A$8:$A$37,0)))</f>
        <v/>
      </c>
      <c r="AM3" s="8" t="s">
        <v>37</v>
      </c>
      <c r="AN3" s="8" t="str">
        <f>IF(AL3="","",IF(INDEX('Detail-CL'!$E$8:$E$37,MATCH(AK3,'Detail-CL'!$A$8:$A$37,0))&lt;&gt;"Yes","","Yes"))</f>
        <v/>
      </c>
      <c r="AP3" s="2" t="str">
        <f>IF(AND(AL3&lt;&gt;"",AN3&lt;&gt;""),AJ3,"")</f>
        <v/>
      </c>
      <c r="AQ3" s="2" t="str">
        <f>IF(AND(AL3&lt;&gt;"",AN3&lt;&gt;""),AL3,"")</f>
        <v/>
      </c>
      <c r="AR3" s="2" t="str">
        <f t="shared" ref="AR3" si="0">IF(AND(AL3&lt;&gt;"",AN3&lt;&gt;""),AM3,"")</f>
        <v/>
      </c>
      <c r="AT3" s="2" t="str">
        <f t="array" ref="AT3">IFERROR(INDEX($AP$3:$AP$92,MATCH(0,COUNTIF($AT$2:AT2,$AP$3:$AP$92&amp;"") + IF($AP$3:$AP$92="",1,0), 0)),"")</f>
        <v/>
      </c>
      <c r="AU3" s="2" t="str">
        <f>_xlfn.IFNA(INDEX($AL$3:$AL$92,MATCH(AT3,$AJ$3:$AJ$92,0)),"")</f>
        <v/>
      </c>
      <c r="AV3" s="2" t="str">
        <f>_xlfn.IFNA(INDEX($AM$3:$AM$92,MATCH(AT3,$AJ$3:$AJ$92,0)),"")</f>
        <v/>
      </c>
      <c r="AY3">
        <v>1</v>
      </c>
      <c r="AZ3" t="str">
        <f>IF(INDEX('Detail-SR'!$E$8:$E$27,MATCH($AY3,'Detail-SR'!$A$8:$A$27,0))=AZ$2,IF(INDEX('Detail-SR'!$B$8:$B$27,MATCH($AY3,'Detail-SR'!$A$8:$A$27,0))="","",INDEX('Detail-SR'!$B$8:$B$27,MATCH($AY3,'Detail-SR'!$A$8:$A$27,0))),"")</f>
        <v/>
      </c>
      <c r="BA3" t="str">
        <f>IF(INDEX('Detail-SR'!$E$8:$E$27,MATCH($AY3,'Detail-SR'!$A$8:$A$27,0))=BA$2,IF(INDEX('Detail-SR'!$B$8:$B$27,MATCH($AY3,'Detail-SR'!$A$8:$A$27,0))="","",INDEX('Detail-SR'!$B$8:$B$27,MATCH($AY3,'Detail-SR'!$A$8:$A$27,0))),"")</f>
        <v/>
      </c>
      <c r="BB3" t="str">
        <f>IF(INDEX('Detail-SR'!$E$8:$E$27,MATCH($AY3,'Detail-SR'!$A$8:$A$27,0))=BB$2,IF(INDEX('Detail-SR'!$B$8:$B$27,MATCH($AY3,'Detail-SR'!$A$8:$A$27,0))="","",INDEX('Detail-SR'!$B$8:$B$27,MATCH($AY3,'Detail-SR'!$A$8:$A$27,0))),"")</f>
        <v/>
      </c>
      <c r="BC3">
        <f>IF(AZ3&lt;&gt;"",BC2+1,BC2)</f>
        <v>0</v>
      </c>
      <c r="BD3" t="e">
        <f>MATCH(AY3,$BC$3:$BC$22,0)</f>
        <v>#N/A</v>
      </c>
      <c r="BE3">
        <f>IF(BA3&lt;&gt;"",BE2+1,BE2)</f>
        <v>0</v>
      </c>
      <c r="BF3" t="e">
        <f>MATCH(AY3,$BE$3:$BE$22,0)</f>
        <v>#N/A</v>
      </c>
      <c r="BG3">
        <f>IF(BB3&lt;&gt;"",BG2+1,BG2)</f>
        <v>0</v>
      </c>
      <c r="BH3" t="e">
        <f>MATCH(AY3,$BG$3:$BG$22,0)</f>
        <v>#N/A</v>
      </c>
      <c r="BI3" t="str" cm="1">
        <f t="array" ref="BI3">_xlfn.IFNA(INDEX($AZ$3:$AZ$22,BD3),"")</f>
        <v/>
      </c>
      <c r="BJ3" t="str" cm="1">
        <f t="array" ref="BJ3">_xlfn.IFNA(INDEX($BA$3:$BA$22,BF3),"")</f>
        <v/>
      </c>
      <c r="BK3" t="str" cm="1">
        <f t="array" ref="BK3">_xlfn.IFNA(INDEX($BB$3:$BB$22,BH3),"")</f>
        <v/>
      </c>
      <c r="BL3" t="str">
        <f>ADDRESS(ROW(BI2),COLUMN(BI2))</f>
        <v>$BI$2</v>
      </c>
      <c r="BM3" t="s">
        <v>52</v>
      </c>
      <c r="BX3" s="14" t="s">
        <v>10</v>
      </c>
      <c r="BY3" s="4" t="s">
        <v>11</v>
      </c>
      <c r="BZ3" s="12" t="str">
        <f>+'Site-Wide'!M7</f>
        <v/>
      </c>
      <c r="CA3" s="12" t="str">
        <f>+'Site-Wide'!N7</f>
        <v/>
      </c>
      <c r="CB3" s="12" t="str">
        <f>+'Site-Wide'!O7</f>
        <v/>
      </c>
      <c r="CC3" s="12" t="str">
        <f>+'Site-Wide'!P7</f>
        <v/>
      </c>
      <c r="CD3" s="12" t="str">
        <f>+'Site-Wide'!Q7</f>
        <v/>
      </c>
      <c r="CE3" s="12" t="str">
        <f>+'Site-Wide'!R7</f>
        <v/>
      </c>
      <c r="CF3" s="12" t="str">
        <f>+'Site-Wide'!S7</f>
        <v/>
      </c>
      <c r="CG3" s="12" t="str">
        <f>+'Site-Wide'!T7</f>
        <v/>
      </c>
      <c r="CH3" s="12" t="str">
        <f>+'Site-Wide'!U7</f>
        <v/>
      </c>
      <c r="CI3" s="12" t="str">
        <f>+'Site-Wide'!V7</f>
        <v/>
      </c>
      <c r="CJ3" s="12"/>
      <c r="CK3" s="12"/>
      <c r="CL3" s="12"/>
      <c r="CM3" s="12"/>
      <c r="CN3" s="12"/>
      <c r="CO3" s="12"/>
      <c r="CP3" s="12"/>
      <c r="CQ3" s="12"/>
      <c r="CR3" s="12"/>
      <c r="CS3" s="24"/>
      <c r="CT3" s="12"/>
      <c r="CU3" s="14" t="s">
        <v>10</v>
      </c>
      <c r="CV3" s="4" t="s">
        <v>11</v>
      </c>
      <c r="CW3" s="12" t="str">
        <f>IF(INDEX('Detail-CL'!$B$8:$B$37,MATCH(COLUMN(CW2)-COLUMN($CV2),'Detail-CL'!$A$8:$A$37,0))="","",INDEX('Detail-CL'!$B$8:$B$37,MATCH(COLUMN(CW2)-COLUMN($CV2),'Detail-CL'!$A$8:$A$37,0)))</f>
        <v/>
      </c>
      <c r="CX3" s="12" t="str">
        <f>IF(INDEX('Detail-CL'!$B$8:$B$37,MATCH(COLUMN(CX2)-COLUMN($CV2),'Detail-CL'!$A$8:$A$37,0))="","",INDEX('Detail-CL'!$B$8:$B$37,MATCH(COLUMN(CX2)-COLUMN($CV2),'Detail-CL'!$A$8:$A$37,0)))</f>
        <v/>
      </c>
      <c r="CY3" s="12" t="str">
        <f>IF(INDEX('Detail-CL'!$B$8:$B$37,MATCH(COLUMN(CY2)-COLUMN($CV2),'Detail-CL'!$A$8:$A$37,0))="","",INDEX('Detail-CL'!$B$8:$B$37,MATCH(COLUMN(CY2)-COLUMN($CV2),'Detail-CL'!$A$8:$A$37,0)))</f>
        <v/>
      </c>
      <c r="CZ3" s="12" t="str">
        <f>IF(INDEX('Detail-CL'!$B$8:$B$37,MATCH(COLUMN(CZ2)-COLUMN($CV2),'Detail-CL'!$A$8:$A$37,0))="","",INDEX('Detail-CL'!$B$8:$B$37,MATCH(COLUMN(CZ2)-COLUMN($CV2),'Detail-CL'!$A$8:$A$37,0)))</f>
        <v/>
      </c>
      <c r="DA3" s="12" t="str">
        <f>IF(INDEX('Detail-CL'!$B$8:$B$37,MATCH(COLUMN(DA2)-COLUMN($CV2),'Detail-CL'!$A$8:$A$37,0))="","",INDEX('Detail-CL'!$B$8:$B$37,MATCH(COLUMN(DA2)-COLUMN($CV2),'Detail-CL'!$A$8:$A$37,0)))</f>
        <v/>
      </c>
      <c r="DB3" s="12" t="str">
        <f>IF(INDEX('Detail-CL'!$B$8:$B$37,MATCH(COLUMN(DB2)-COLUMN($CV2),'Detail-CL'!$A$8:$A$37,0))="","",INDEX('Detail-CL'!$B$8:$B$37,MATCH(COLUMN(DB2)-COLUMN($CV2),'Detail-CL'!$A$8:$A$37,0)))</f>
        <v/>
      </c>
      <c r="DC3" s="12" t="str">
        <f>IF(INDEX('Detail-CL'!$B$8:$B$37,MATCH(COLUMN(DC2)-COLUMN($CV2),'Detail-CL'!$A$8:$A$37,0))="","",INDEX('Detail-CL'!$B$8:$B$37,MATCH(COLUMN(DC2)-COLUMN($CV2),'Detail-CL'!$A$8:$A$37,0)))</f>
        <v/>
      </c>
      <c r="DD3" s="12" t="str">
        <f>IF(INDEX('Detail-CL'!$B$8:$B$37,MATCH(COLUMN(DD2)-COLUMN($CV2),'Detail-CL'!$A$8:$A$37,0))="","",INDEX('Detail-CL'!$B$8:$B$37,MATCH(COLUMN(DD2)-COLUMN($CV2),'Detail-CL'!$A$8:$A$37,0)))</f>
        <v/>
      </c>
      <c r="DE3" s="12" t="str">
        <f>IF(INDEX('Detail-CL'!$B$8:$B$37,MATCH(COLUMN(DE2)-COLUMN($CV2),'Detail-CL'!$A$8:$A$37,0))="","",INDEX('Detail-CL'!$B$8:$B$37,MATCH(COLUMN(DE2)-COLUMN($CV2),'Detail-CL'!$A$8:$A$37,0)))</f>
        <v/>
      </c>
      <c r="DF3" s="12" t="str">
        <f>IF(INDEX('Detail-CL'!$B$8:$B$37,MATCH(COLUMN(DF2)-COLUMN($CV2),'Detail-CL'!$A$8:$A$37,0))="","",INDEX('Detail-CL'!$B$8:$B$37,MATCH(COLUMN(DF2)-COLUMN($CV2),'Detail-CL'!$A$8:$A$37,0)))</f>
        <v/>
      </c>
      <c r="DG3" s="12" t="str">
        <f>IF(INDEX('Detail-CL'!$B$8:$B$37,MATCH(COLUMN(DG2)-COLUMN($CV2),'Detail-CL'!$A$8:$A$37,0))="","",INDEX('Detail-CL'!$B$8:$B$37,MATCH(COLUMN(DG2)-COLUMN($CV2),'Detail-CL'!$A$8:$A$37,0)))</f>
        <v/>
      </c>
      <c r="DH3" s="12" t="str">
        <f>IF(INDEX('Detail-CL'!$B$8:$B$37,MATCH(COLUMN(DH2)-COLUMN($CV2),'Detail-CL'!$A$8:$A$37,0))="","",INDEX('Detail-CL'!$B$8:$B$37,MATCH(COLUMN(DH2)-COLUMN($CV2),'Detail-CL'!$A$8:$A$37,0)))</f>
        <v/>
      </c>
      <c r="DI3" s="12" t="str">
        <f>IF(INDEX('Detail-CL'!$B$8:$B$37,MATCH(COLUMN(DI2)-COLUMN($CV2),'Detail-CL'!$A$8:$A$37,0))="","",INDEX('Detail-CL'!$B$8:$B$37,MATCH(COLUMN(DI2)-COLUMN($CV2),'Detail-CL'!$A$8:$A$37,0)))</f>
        <v/>
      </c>
      <c r="DJ3" s="12" t="str">
        <f>IF(INDEX('Detail-CL'!$B$8:$B$37,MATCH(COLUMN(DJ2)-COLUMN($CV2),'Detail-CL'!$A$8:$A$37,0))="","",INDEX('Detail-CL'!$B$8:$B$37,MATCH(COLUMN(DJ2)-COLUMN($CV2),'Detail-CL'!$A$8:$A$37,0)))</f>
        <v/>
      </c>
      <c r="DK3" s="12" t="str">
        <f>IF(INDEX('Detail-CL'!$B$8:$B$37,MATCH(COLUMN(DK2)-COLUMN($CV2),'Detail-CL'!$A$8:$A$37,0))="","",INDEX('Detail-CL'!$B$8:$B$37,MATCH(COLUMN(DK2)-COLUMN($CV2),'Detail-CL'!$A$8:$A$37,0)))</f>
        <v/>
      </c>
      <c r="DL3" s="12" t="str">
        <f>IF(INDEX('Detail-CL'!$B$8:$B$37,MATCH(COLUMN(DL2)-COLUMN($CV2),'Detail-CL'!$A$8:$A$37,0))="","",INDEX('Detail-CL'!$B$8:$B$37,MATCH(COLUMN(DL2)-COLUMN($CV2),'Detail-CL'!$A$8:$A$37,0)))</f>
        <v/>
      </c>
      <c r="DM3" s="12" t="str">
        <f>IF(INDEX('Detail-CL'!$B$8:$B$37,MATCH(COLUMN(DM2)-COLUMN($CV2),'Detail-CL'!$A$8:$A$37,0))="","",INDEX('Detail-CL'!$B$8:$B$37,MATCH(COLUMN(DM2)-COLUMN($CV2),'Detail-CL'!$A$8:$A$37,0)))</f>
        <v/>
      </c>
      <c r="DN3" s="12" t="str">
        <f>IF(INDEX('Detail-CL'!$B$8:$B$37,MATCH(COLUMN(DN2)-COLUMN($CV2),'Detail-CL'!$A$8:$A$37,0))="","",INDEX('Detail-CL'!$B$8:$B$37,MATCH(COLUMN(DN2)-COLUMN($CV2),'Detail-CL'!$A$8:$A$37,0)))</f>
        <v/>
      </c>
      <c r="DO3" s="12" t="str">
        <f>IF(INDEX('Detail-CL'!$B$8:$B$37,MATCH(COLUMN(DO2)-COLUMN($CV2),'Detail-CL'!$A$8:$A$37,0))="","",INDEX('Detail-CL'!$B$8:$B$37,MATCH(COLUMN(DO2)-COLUMN($CV2),'Detail-CL'!$A$8:$A$37,0)))</f>
        <v/>
      </c>
      <c r="DP3" s="12" t="str">
        <f>IF(INDEX('Detail-CL'!$B$8:$B$37,MATCH(COLUMN(DP2)-COLUMN($CV2),'Detail-CL'!$A$8:$A$37,0))="","",INDEX('Detail-CL'!$B$8:$B$37,MATCH(COLUMN(DP2)-COLUMN($CV2),'Detail-CL'!$A$8:$A$37,0)))</f>
        <v/>
      </c>
      <c r="DQ3" s="12" t="str">
        <f>IF(INDEX('Detail-CL'!$B$8:$B$37,MATCH(COLUMN(DQ2)-COLUMN($CV2),'Detail-CL'!$A$8:$A$37,0))="","",INDEX('Detail-CL'!$B$8:$B$37,MATCH(COLUMN(DQ2)-COLUMN($CV2),'Detail-CL'!$A$8:$A$37,0)))</f>
        <v/>
      </c>
      <c r="DR3" s="12" t="str">
        <f>IF(INDEX('Detail-CL'!$B$8:$B$37,MATCH(COLUMN(DR2)-COLUMN($CV2),'Detail-CL'!$A$8:$A$37,0))="","",INDEX('Detail-CL'!$B$8:$B$37,MATCH(COLUMN(DR2)-COLUMN($CV2),'Detail-CL'!$A$8:$A$37,0)))</f>
        <v/>
      </c>
      <c r="DS3" s="12" t="str">
        <f>IF(INDEX('Detail-CL'!$B$8:$B$37,MATCH(COLUMN(DS2)-COLUMN($CV2),'Detail-CL'!$A$8:$A$37,0))="","",INDEX('Detail-CL'!$B$8:$B$37,MATCH(COLUMN(DS2)-COLUMN($CV2),'Detail-CL'!$A$8:$A$37,0)))</f>
        <v/>
      </c>
      <c r="DT3" s="12" t="str">
        <f>IF(INDEX('Detail-CL'!$B$8:$B$37,MATCH(COLUMN(DT2)-COLUMN($CV2),'Detail-CL'!$A$8:$A$37,0))="","",INDEX('Detail-CL'!$B$8:$B$37,MATCH(COLUMN(DT2)-COLUMN($CV2),'Detail-CL'!$A$8:$A$37,0)))</f>
        <v/>
      </c>
      <c r="DU3" s="12" t="str">
        <f>IF(INDEX('Detail-CL'!$B$8:$B$37,MATCH(COLUMN(DU2)-COLUMN($CV2),'Detail-CL'!$A$8:$A$37,0))="","",INDEX('Detail-CL'!$B$8:$B$37,MATCH(COLUMN(DU2)-COLUMN($CV2),'Detail-CL'!$A$8:$A$37,0)))</f>
        <v/>
      </c>
      <c r="DV3" s="12" t="str">
        <f>IF(INDEX('Detail-CL'!$B$8:$B$37,MATCH(COLUMN(DV2)-COLUMN($CV2),'Detail-CL'!$A$8:$A$37,0))="","",INDEX('Detail-CL'!$B$8:$B$37,MATCH(COLUMN(DV2)-COLUMN($CV2),'Detail-CL'!$A$8:$A$37,0)))</f>
        <v/>
      </c>
      <c r="DW3" s="12" t="str">
        <f>IF(INDEX('Detail-CL'!$B$8:$B$37,MATCH(COLUMN(DW2)-COLUMN($CV2),'Detail-CL'!$A$8:$A$37,0))="","",INDEX('Detail-CL'!$B$8:$B$37,MATCH(COLUMN(DW2)-COLUMN($CV2),'Detail-CL'!$A$8:$A$37,0)))</f>
        <v/>
      </c>
      <c r="DX3" s="12" t="str">
        <f>IF(INDEX('Detail-CL'!$B$8:$B$37,MATCH(COLUMN(DX2)-COLUMN($CV2),'Detail-CL'!$A$8:$A$37,0))="","",INDEX('Detail-CL'!$B$8:$B$37,MATCH(COLUMN(DX2)-COLUMN($CV2),'Detail-CL'!$A$8:$A$37,0)))</f>
        <v/>
      </c>
      <c r="DY3" s="12" t="str">
        <f>IF(INDEX('Detail-CL'!$B$8:$B$37,MATCH(COLUMN(DY2)-COLUMN($CV2),'Detail-CL'!$A$8:$A$37,0))="","",INDEX('Detail-CL'!$B$8:$B$37,MATCH(COLUMN(DY2)-COLUMN($CV2),'Detail-CL'!$A$8:$A$37,0)))</f>
        <v/>
      </c>
      <c r="DZ3" s="12" t="str">
        <f>IF(INDEX('Detail-CL'!$B$8:$B$37,MATCH(COLUMN(DZ2)-COLUMN($CV2),'Detail-CL'!$A$8:$A$37,0))="","",INDEX('Detail-CL'!$B$8:$B$37,MATCH(COLUMN(DZ2)-COLUMN($CV2),'Detail-CL'!$A$8:$A$37,0)))</f>
        <v/>
      </c>
      <c r="FD3" s="20"/>
    </row>
    <row r="4" spans="1:160" x14ac:dyDescent="0.25">
      <c r="A4" s="11" t="s">
        <v>53</v>
      </c>
      <c r="D4">
        <f>+'Site-Wide'!H8</f>
        <v>1</v>
      </c>
      <c r="E4" t="str">
        <f>IF('Site-Wide'!I8="","",'Site-Wide'!I8)</f>
        <v/>
      </c>
      <c r="F4">
        <f t="shared" ref="F4:F13" si="1">IF(E4&lt;&gt;"",F3+1,F3)</f>
        <v>0</v>
      </c>
      <c r="G4" t="e">
        <f>MATCH(D4,$F$4:$F$13,0)</f>
        <v>#N/A</v>
      </c>
      <c r="H4" t="str" cm="1">
        <f t="array" ref="H4">_xlfn.IFNA(INDEX($E$4:$E$13,G4),"")</f>
        <v/>
      </c>
      <c r="I4" t="str">
        <f>ADDRESS(ROW(H4),COLUMN(H4))</f>
        <v>$H$4</v>
      </c>
      <c r="J4" t="s">
        <v>52</v>
      </c>
      <c r="T4">
        <f>+'Site-Wide'!D8</f>
        <v>1</v>
      </c>
      <c r="U4" t="str">
        <f>IF('Site-Wide'!E8="","",'Site-Wide'!E8)</f>
        <v/>
      </c>
      <c r="V4">
        <f t="shared" ref="V4:V13" si="2">IF(U4&lt;&gt;"",V3+1,V3)</f>
        <v>0</v>
      </c>
      <c r="W4" t="e">
        <f>MATCH(T4,$V$4:$V$13,0)</f>
        <v>#N/A</v>
      </c>
      <c r="X4" t="str" cm="1">
        <f t="array" ref="X4">_xlfn.IFNA(INDEX($U$4:$U$13,W4),"")</f>
        <v/>
      </c>
      <c r="Y4" t="str">
        <f>ADDRESS(ROW(X4),COLUMN(X4))</f>
        <v>$X$4</v>
      </c>
      <c r="Z4" t="s">
        <v>52</v>
      </c>
      <c r="AJ4" s="2">
        <v>2</v>
      </c>
      <c r="AK4" s="7">
        <v>1</v>
      </c>
      <c r="AL4" s="8" t="str">
        <f>IF(INDEX('Detail-CL'!$B$8:$B$37,MATCH(AK4,'Detail-CL'!$A$8:$A$37,0))="","",INDEX('Detail-CL'!$B$8:$B$37,MATCH(AK4,'Detail-CL'!$A$8:$A$37,0)))</f>
        <v/>
      </c>
      <c r="AM4" s="8" t="s">
        <v>49</v>
      </c>
      <c r="AN4" s="8" t="str">
        <f>IF(AL4="","",IF(INDEX('Detail-CL'!$F$8:$F$37,MATCH(AK4,'Detail-CL'!$A$8:$A$37,0))&lt;&gt;"Yes","","Yes"))</f>
        <v/>
      </c>
      <c r="AP4" s="2" t="str">
        <f t="shared" ref="AP4:AP61" si="3">IF(AND(AL4&lt;&gt;"",AN4&lt;&gt;""),AJ4,"")</f>
        <v/>
      </c>
      <c r="AQ4" s="2" t="str">
        <f t="shared" ref="AQ4:AQ62" si="4">IF(AND(AL4&lt;&gt;"",AN4&lt;&gt;""),AL4,"")</f>
        <v/>
      </c>
      <c r="AR4" s="2" t="str">
        <f>IF(AND(AL4&lt;&gt;"",AN4&lt;&gt;""),AM4,"")</f>
        <v/>
      </c>
      <c r="AT4" s="2" t="str">
        <f t="array" ref="AT4">IFERROR(INDEX($AP$3:$AP$92,MATCH(0,COUNTIF($AT$2:AT3,$AP$3:$AP$92&amp;"") + IF($AP$3:$AP$92="",1,0), 0)),"")</f>
        <v/>
      </c>
      <c r="AU4" s="2" t="str">
        <f t="shared" ref="AU4:AU67" si="5">_xlfn.IFNA(INDEX($AL$3:$AL$92,MATCH(AT4,$AJ$3:$AJ$92,0)),"")</f>
        <v/>
      </c>
      <c r="AV4" s="2" t="str">
        <f t="shared" ref="AV4:AV67" si="6">_xlfn.IFNA(INDEX($AM$3:$AM$92,MATCH(AT4,$AJ$3:$AJ$92,0)),"")</f>
        <v/>
      </c>
      <c r="AY4">
        <v>2</v>
      </c>
      <c r="AZ4" t="str">
        <f>IF(INDEX('Detail-SR'!$E$8:$E$27,MATCH($AY4,'Detail-SR'!$A$8:$A$27,0))=AZ$2,IF(INDEX('Detail-SR'!$B$8:$B$27,MATCH($AY4,'Detail-SR'!$A$8:$A$27,0))="","",INDEX('Detail-SR'!$B$8:$B$27,MATCH($AY4,'Detail-SR'!$A$8:$A$27,0))),"")</f>
        <v/>
      </c>
      <c r="BA4" t="str">
        <f>IF(INDEX('Detail-SR'!$E$8:$E$27,MATCH($AY4,'Detail-SR'!$A$8:$A$27,0))=BA$2,IF(INDEX('Detail-SR'!$B$8:$B$27,MATCH($AY4,'Detail-SR'!$A$8:$A$27,0))="","",INDEX('Detail-SR'!$B$8:$B$27,MATCH($AY4,'Detail-SR'!$A$8:$A$27,0))),"")</f>
        <v/>
      </c>
      <c r="BB4" t="str">
        <f>IF(INDEX('Detail-SR'!$E$8:$E$27,MATCH($AY4,'Detail-SR'!$A$8:$A$27,0))=BB$2,IF(INDEX('Detail-SR'!$B$8:$B$27,MATCH($AY4,'Detail-SR'!$A$8:$A$27,0))="","",INDEX('Detail-SR'!$B$8:$B$27,MATCH($AY4,'Detail-SR'!$A$8:$A$27,0))),"")</f>
        <v/>
      </c>
      <c r="BC4">
        <f t="shared" ref="BC4:BC22" si="7">IF(AZ4&lt;&gt;"",BC3+1,BC3)</f>
        <v>0</v>
      </c>
      <c r="BD4" t="e">
        <f t="shared" ref="BD4:BD22" si="8">MATCH(AY4,$BC$3:$BC$22,0)</f>
        <v>#N/A</v>
      </c>
      <c r="BE4">
        <f t="shared" ref="BE4:BE22" si="9">IF(BA4&lt;&gt;"",BE3+1,BE3)</f>
        <v>0</v>
      </c>
      <c r="BF4" t="e">
        <f t="shared" ref="BF4:BF22" si="10">MATCH(AY4,$BE$3:$BE$22,0)</f>
        <v>#N/A</v>
      </c>
      <c r="BG4">
        <f t="shared" ref="BG4:BG22" si="11">IF(BB4&lt;&gt;"",BG3+1,BG3)</f>
        <v>0</v>
      </c>
      <c r="BH4" t="e">
        <f t="shared" ref="BH4:BH22" si="12">MATCH(AY4,$BG$3:$BG$22,0)</f>
        <v>#N/A</v>
      </c>
      <c r="BI4" t="str" cm="1">
        <f t="array" ref="BI4">_xlfn.IFNA(INDEX($AZ$3:$AZ$22,BD4),"")</f>
        <v/>
      </c>
      <c r="BJ4" t="str" cm="1">
        <f t="array" ref="BJ4">_xlfn.IFNA(INDEX($BA$3:$BA$22,BF4),"")</f>
        <v/>
      </c>
      <c r="BK4" t="str" cm="1">
        <f t="array" ref="BK4">_xlfn.IFNA(INDEX($BB$3:$BB$22,BH4),"")</f>
        <v/>
      </c>
      <c r="BL4">
        <f>IFERROR(MATCH("",BI2:BI22,0),22)</f>
        <v>2</v>
      </c>
      <c r="BM4" t="s">
        <v>54</v>
      </c>
      <c r="BX4" s="21">
        <v>1</v>
      </c>
      <c r="BY4" t="str">
        <f>IF(INDEX('Site-Wide'!$E$8:$E$17,MATCH(BX4,'Site-Wide'!$D$8:$D$17,0))="","",INDEX('Site-Wide'!$E$8:$E$17,MATCH(BX4,'Site-Wide'!$D$8:$D$17,0)))</f>
        <v/>
      </c>
      <c r="BZ4">
        <f>+'Site-Wide'!M8</f>
        <v>0</v>
      </c>
      <c r="CA4">
        <f>+'Site-Wide'!N8</f>
        <v>0</v>
      </c>
      <c r="CB4">
        <f>+'Site-Wide'!O8</f>
        <v>0</v>
      </c>
      <c r="CC4">
        <f>+'Site-Wide'!P8</f>
        <v>0</v>
      </c>
      <c r="CD4">
        <f>+'Site-Wide'!Q8</f>
        <v>0</v>
      </c>
      <c r="CE4">
        <f>+'Site-Wide'!R8</f>
        <v>0</v>
      </c>
      <c r="CF4">
        <f>+'Site-Wide'!S8</f>
        <v>0</v>
      </c>
      <c r="CG4">
        <f>+'Site-Wide'!T8</f>
        <v>0</v>
      </c>
      <c r="CH4">
        <f>+'Site-Wide'!U8</f>
        <v>0</v>
      </c>
      <c r="CI4">
        <f>+'Site-Wide'!V8</f>
        <v>0</v>
      </c>
      <c r="CJ4" t="str">
        <f t="shared" ref="CJ4:CJ13" si="13">IF(BZ4&lt;&gt;$A$21,"",BZ$3)</f>
        <v/>
      </c>
      <c r="CK4" t="str">
        <f t="shared" ref="CK4:CK13" si="14">IF(CJ4&lt;&gt;"",IF(CA4&lt;&gt;$A$21,CJ4,CJ4&amp;","&amp;CA$3),IF(CA4&lt;&gt;$A$21,"",CA$3))</f>
        <v/>
      </c>
      <c r="CL4" t="str">
        <f t="shared" ref="CL4:CL13" si="15">IF(CK4&lt;&gt;"",IF(CB4&lt;&gt;$A$21,CK4,CK4&amp;","&amp;CB$3),IF(CB4&lt;&gt;$A$21,"",CB$3))</f>
        <v/>
      </c>
      <c r="CM4" t="str">
        <f t="shared" ref="CM4:CM13" si="16">IF(CL4&lt;&gt;"",IF(CC4&lt;&gt;$A$21,CL4,CL4&amp;","&amp;CC$3),IF(CC4&lt;&gt;$A$21,"",CC$3))</f>
        <v/>
      </c>
      <c r="CN4" t="str">
        <f t="shared" ref="CN4:CN13" si="17">IF(CM4&lt;&gt;"",IF(CD4&lt;&gt;$A$21,CM4,CM4&amp;","&amp;CD$3),IF(CD4&lt;&gt;$A$21,"",CD$3))</f>
        <v/>
      </c>
      <c r="CO4" t="str">
        <f t="shared" ref="CO4:CO13" si="18">IF(CN4&lt;&gt;"",IF(CE4&lt;&gt;$A$21,CN4,CN4&amp;","&amp;CE$3),IF(CE4&lt;&gt;$A$21,"",CE$3))</f>
        <v/>
      </c>
      <c r="CP4" t="str">
        <f t="shared" ref="CP4:CP13" si="19">IF(CO4&lt;&gt;"",IF(CF4&lt;&gt;$A$21,CO4,CO4&amp;","&amp;CF$3),IF(CF4&lt;&gt;$A$21,"",CF$3))</f>
        <v/>
      </c>
      <c r="CQ4" t="str">
        <f t="shared" ref="CQ4:CQ13" si="20">IF(CP4&lt;&gt;"",IF(CG4&lt;&gt;$A$21,CP4,CP4&amp;","&amp;CG$3),IF(CG4&lt;&gt;$A$21,"",CG$3))</f>
        <v/>
      </c>
      <c r="CR4" t="str">
        <f t="shared" ref="CR4:CR13" si="21">IF(CQ4&lt;&gt;"",IF(CH4&lt;&gt;$A$21,CQ4,CQ4&amp;","&amp;CH$3),IF(CH4&lt;&gt;$A$21,"",CH$3))</f>
        <v/>
      </c>
      <c r="CS4" s="20" t="str">
        <f t="shared" ref="CS4:CS13" si="22">IF(CR4&lt;&gt;"",IF(CI4&lt;&gt;$A$21,CR4,CR4&amp;","&amp;CI$3),IF(CI4&lt;&gt;$A$21,"",CI$3))</f>
        <v/>
      </c>
      <c r="CU4" s="21">
        <v>1</v>
      </c>
      <c r="CV4" t="str">
        <f>IF(INDEX('Site-Wide'!$E$8:$E$17,MATCH(CU4,'Site-Wide'!$D$8:$D$17,0))="","",INDEX('Site-Wide'!$E$8:$E$17,MATCH(CU4,'Site-Wide'!$D$8:$D$17,0)))</f>
        <v/>
      </c>
      <c r="CW4" t="str">
        <f>_xlfn.IFNA(IF(INDEX('Detail-CL'!$D$8:$D$37,MATCH(CW$3,'Detail-CL'!$B$8:$B$37,0))=$CV4,"Supports",""),"")</f>
        <v/>
      </c>
      <c r="CX4" t="str">
        <f>_xlfn.IFNA(IF(INDEX('Detail-CL'!$D$8:$D$37,MATCH(CX$3,'Detail-CL'!$B$8:$B$37,0))=$CV4,"Supports",""),"")</f>
        <v/>
      </c>
      <c r="CY4" t="str">
        <f>_xlfn.IFNA(IF(INDEX('Detail-CL'!$D$8:$D$37,MATCH(CY$3,'Detail-CL'!$B$8:$B$37,0))=$CV4,"Supports",""),"")</f>
        <v/>
      </c>
      <c r="CZ4" t="str">
        <f>_xlfn.IFNA(IF(INDEX('Detail-CL'!$D$8:$D$37,MATCH(CZ$3,'Detail-CL'!$B$8:$B$37,0))=$CV4,"Supports",""),"")</f>
        <v/>
      </c>
      <c r="DA4" t="str">
        <f>_xlfn.IFNA(IF(INDEX('Detail-CL'!$D$8:$D$37,MATCH(DA$3,'Detail-CL'!$B$8:$B$37,0))=$CV4,"Supports",""),"")</f>
        <v/>
      </c>
      <c r="DB4" t="str">
        <f>_xlfn.IFNA(IF(INDEX('Detail-CL'!$D$8:$D$37,MATCH(DB$3,'Detail-CL'!$B$8:$B$37,0))=$CV4,"Supports",""),"")</f>
        <v/>
      </c>
      <c r="DC4" t="str">
        <f>_xlfn.IFNA(IF(INDEX('Detail-CL'!$D$8:$D$37,MATCH(DC$3,'Detail-CL'!$B$8:$B$37,0))=$CV4,"Supports",""),"")</f>
        <v/>
      </c>
      <c r="DD4" t="str">
        <f>_xlfn.IFNA(IF(INDEX('Detail-CL'!$D$8:$D$37,MATCH(DD$3,'Detail-CL'!$B$8:$B$37,0))=$CV4,"Supports",""),"")</f>
        <v/>
      </c>
      <c r="DE4" t="str">
        <f>_xlfn.IFNA(IF(INDEX('Detail-CL'!$D$8:$D$37,MATCH(DE$3,'Detail-CL'!$B$8:$B$37,0))=$CV4,"Supports",""),"")</f>
        <v/>
      </c>
      <c r="DF4" t="str">
        <f>_xlfn.IFNA(IF(INDEX('Detail-CL'!$D$8:$D$37,MATCH(DF$3,'Detail-CL'!$B$8:$B$37,0))=$CV4,"Supports",""),"")</f>
        <v/>
      </c>
      <c r="DG4" t="str">
        <f>_xlfn.IFNA(IF(INDEX('Detail-CL'!$D$8:$D$37,MATCH(DG$3,'Detail-CL'!$B$8:$B$37,0))=$CV4,"Supports",""),"")</f>
        <v/>
      </c>
      <c r="DH4" t="str">
        <f>_xlfn.IFNA(IF(INDEX('Detail-CL'!$D$8:$D$37,MATCH(DH$3,'Detail-CL'!$B$8:$B$37,0))=$CV4,"Supports",""),"")</f>
        <v/>
      </c>
      <c r="DI4" t="str">
        <f>_xlfn.IFNA(IF(INDEX('Detail-CL'!$D$8:$D$37,MATCH(DI$3,'Detail-CL'!$B$8:$B$37,0))=$CV4,"Supports",""),"")</f>
        <v/>
      </c>
      <c r="DJ4" t="str">
        <f>_xlfn.IFNA(IF(INDEX('Detail-CL'!$D$8:$D$37,MATCH(DJ$3,'Detail-CL'!$B$8:$B$37,0))=$CV4,"Supports",""),"")</f>
        <v/>
      </c>
      <c r="DK4" t="str">
        <f>_xlfn.IFNA(IF(INDEX('Detail-CL'!$D$8:$D$37,MATCH(DK$3,'Detail-CL'!$B$8:$B$37,0))=$CV4,"Supports",""),"")</f>
        <v/>
      </c>
      <c r="DL4" t="str">
        <f>_xlfn.IFNA(IF(INDEX('Detail-CL'!$D$8:$D$37,MATCH(DL$3,'Detail-CL'!$B$8:$B$37,0))=$CV4,"Supports",""),"")</f>
        <v/>
      </c>
      <c r="DM4" t="str">
        <f>_xlfn.IFNA(IF(INDEX('Detail-CL'!$D$8:$D$37,MATCH(DM$3,'Detail-CL'!$B$8:$B$37,0))=$CV4,"Supports",""),"")</f>
        <v/>
      </c>
      <c r="DN4" t="str">
        <f>_xlfn.IFNA(IF(INDEX('Detail-CL'!$D$8:$D$37,MATCH(DN$3,'Detail-CL'!$B$8:$B$37,0))=$CV4,"Supports",""),"")</f>
        <v/>
      </c>
      <c r="DO4" t="str">
        <f>_xlfn.IFNA(IF(INDEX('Detail-CL'!$D$8:$D$37,MATCH(DO$3,'Detail-CL'!$B$8:$B$37,0))=$CV4,"Supports",""),"")</f>
        <v/>
      </c>
      <c r="DP4" t="str">
        <f>_xlfn.IFNA(IF(INDEX('Detail-CL'!$D$8:$D$37,MATCH(DP$3,'Detail-CL'!$B$8:$B$37,0))=$CV4,"Supports",""),"")</f>
        <v/>
      </c>
      <c r="DQ4" t="str">
        <f>_xlfn.IFNA(IF(INDEX('Detail-CL'!$D$8:$D$37,MATCH(DQ$3,'Detail-CL'!$B$8:$B$37,0))=$CV4,"Supports",""),"")</f>
        <v/>
      </c>
      <c r="DR4" t="str">
        <f>_xlfn.IFNA(IF(INDEX('Detail-CL'!$D$8:$D$37,MATCH(DR$3,'Detail-CL'!$B$8:$B$37,0))=$CV4,"Supports",""),"")</f>
        <v/>
      </c>
      <c r="DS4" t="str">
        <f>_xlfn.IFNA(IF(INDEX('Detail-CL'!$D$8:$D$37,MATCH(DS$3,'Detail-CL'!$B$8:$B$37,0))=$CV4,"Supports",""),"")</f>
        <v/>
      </c>
      <c r="DT4" t="str">
        <f>_xlfn.IFNA(IF(INDEX('Detail-CL'!$D$8:$D$37,MATCH(DT$3,'Detail-CL'!$B$8:$B$37,0))=$CV4,"Supports",""),"")</f>
        <v/>
      </c>
      <c r="DU4" t="str">
        <f>_xlfn.IFNA(IF(INDEX('Detail-CL'!$D$8:$D$37,MATCH(DU$3,'Detail-CL'!$B$8:$B$37,0))=$CV4,"Supports",""),"")</f>
        <v/>
      </c>
      <c r="DV4" t="str">
        <f>_xlfn.IFNA(IF(INDEX('Detail-CL'!$D$8:$D$37,MATCH(DV$3,'Detail-CL'!$B$8:$B$37,0))=$CV4,"Supports",""),"")</f>
        <v/>
      </c>
      <c r="DW4" t="str">
        <f>_xlfn.IFNA(IF(INDEX('Detail-CL'!$D$8:$D$37,MATCH(DW$3,'Detail-CL'!$B$8:$B$37,0))=$CV4,"Supports",""),"")</f>
        <v/>
      </c>
      <c r="DX4" t="str">
        <f>_xlfn.IFNA(IF(INDEX('Detail-CL'!$D$8:$D$37,MATCH(DX$3,'Detail-CL'!$B$8:$B$37,0))=$CV4,"Supports",""),"")</f>
        <v/>
      </c>
      <c r="DY4" t="str">
        <f>_xlfn.IFNA(IF(INDEX('Detail-CL'!$D$8:$D$37,MATCH(DY$3,'Detail-CL'!$B$8:$B$37,0))=$CV4,"Supports",""),"")</f>
        <v/>
      </c>
      <c r="DZ4" t="str">
        <f>_xlfn.IFNA(IF(INDEX('Detail-CL'!$D$8:$D$37,MATCH(DZ$3,'Detail-CL'!$B$8:$B$37,0))=$CV4,"Supports",""),"")</f>
        <v/>
      </c>
      <c r="EA4" t="str">
        <f>IF(CW4&lt;&gt;"Supports","",CW$3)</f>
        <v/>
      </c>
      <c r="EB4" t="str">
        <f t="shared" ref="EB4:ET4" si="23">IF(EA4&lt;&gt;"",IF(CX4&lt;&gt;"Supports",EA4,EA4&amp;","&amp;CX$3),IF(CX4&lt;&gt;"Supports","",CX$3))</f>
        <v/>
      </c>
      <c r="EC4" t="str">
        <f t="shared" si="23"/>
        <v/>
      </c>
      <c r="ED4" t="str">
        <f t="shared" si="23"/>
        <v/>
      </c>
      <c r="EE4" t="str">
        <f t="shared" si="23"/>
        <v/>
      </c>
      <c r="EF4" t="str">
        <f t="shared" si="23"/>
        <v/>
      </c>
      <c r="EG4" t="str">
        <f t="shared" si="23"/>
        <v/>
      </c>
      <c r="EH4" t="str">
        <f t="shared" si="23"/>
        <v/>
      </c>
      <c r="EI4" t="str">
        <f t="shared" si="23"/>
        <v/>
      </c>
      <c r="EJ4" t="str">
        <f t="shared" si="23"/>
        <v/>
      </c>
      <c r="EK4" t="str">
        <f t="shared" si="23"/>
        <v/>
      </c>
      <c r="EL4" t="str">
        <f t="shared" si="23"/>
        <v/>
      </c>
      <c r="EM4" t="str">
        <f t="shared" si="23"/>
        <v/>
      </c>
      <c r="EN4" t="str">
        <f t="shared" si="23"/>
        <v/>
      </c>
      <c r="EO4" t="str">
        <f t="shared" si="23"/>
        <v/>
      </c>
      <c r="EP4" t="str">
        <f t="shared" si="23"/>
        <v/>
      </c>
      <c r="EQ4" t="str">
        <f t="shared" si="23"/>
        <v/>
      </c>
      <c r="ER4" t="str">
        <f t="shared" si="23"/>
        <v/>
      </c>
      <c r="ES4" t="str">
        <f t="shared" si="23"/>
        <v/>
      </c>
      <c r="ET4" t="str">
        <f t="shared" si="23"/>
        <v/>
      </c>
      <c r="EU4" t="str">
        <f t="shared" ref="EU4:FD13" si="24">IF(ET4&lt;&gt;"",IF(DQ4&lt;&gt;"Supports",ET4,ET4&amp;","&amp;DQ$3),IF(DQ4&lt;&gt;"Supports","",DQ$3))</f>
        <v/>
      </c>
      <c r="EV4" t="str">
        <f t="shared" si="24"/>
        <v/>
      </c>
      <c r="EW4" t="str">
        <f t="shared" si="24"/>
        <v/>
      </c>
      <c r="EX4" t="str">
        <f t="shared" si="24"/>
        <v/>
      </c>
      <c r="EY4" t="str">
        <f t="shared" si="24"/>
        <v/>
      </c>
      <c r="EZ4" t="str">
        <f t="shared" si="24"/>
        <v/>
      </c>
      <c r="FA4" t="str">
        <f t="shared" si="24"/>
        <v/>
      </c>
      <c r="FB4" t="str">
        <f t="shared" si="24"/>
        <v/>
      </c>
      <c r="FC4" t="str">
        <f t="shared" si="24"/>
        <v/>
      </c>
      <c r="FD4" s="20" t="str">
        <f t="shared" si="24"/>
        <v/>
      </c>
    </row>
    <row r="5" spans="1:160" x14ac:dyDescent="0.25">
      <c r="A5" t="s">
        <v>55</v>
      </c>
      <c r="B5">
        <v>3</v>
      </c>
      <c r="D5">
        <f>+'Site-Wide'!H9</f>
        <v>2</v>
      </c>
      <c r="E5" t="str">
        <f>IF('Site-Wide'!I9="","",'Site-Wide'!I9)</f>
        <v/>
      </c>
      <c r="F5">
        <f t="shared" si="1"/>
        <v>0</v>
      </c>
      <c r="G5" t="e">
        <f t="shared" ref="G5:G13" si="25">MATCH(D5,$F$4:$F$13,0)</f>
        <v>#N/A</v>
      </c>
      <c r="H5" t="str" cm="1">
        <f t="array" ref="H5">_xlfn.IFNA(INDEX($E$4:$E$13,G5),"")</f>
        <v/>
      </c>
      <c r="I5">
        <f>IFERROR(MATCH("",H4:H13,0),11)</f>
        <v>1</v>
      </c>
      <c r="J5" t="s">
        <v>54</v>
      </c>
      <c r="T5">
        <f>+'Site-Wide'!D9</f>
        <v>2</v>
      </c>
      <c r="U5" t="str">
        <f>IF('Site-Wide'!E9="","",'Site-Wide'!E9)</f>
        <v/>
      </c>
      <c r="V5">
        <f t="shared" si="2"/>
        <v>0</v>
      </c>
      <c r="W5" t="e">
        <f t="shared" ref="W5:W13" si="26">MATCH(T5,$V$4:$V$13,0)</f>
        <v>#N/A</v>
      </c>
      <c r="X5" t="str" cm="1">
        <f t="array" ref="X5">_xlfn.IFNA(INDEX($U$4:$U$13,W5),"")</f>
        <v/>
      </c>
      <c r="Y5">
        <f>IFERROR(MATCH("",X4:X13,0),11)</f>
        <v>1</v>
      </c>
      <c r="Z5" t="s">
        <v>54</v>
      </c>
      <c r="AJ5" s="2">
        <v>3</v>
      </c>
      <c r="AK5" s="7">
        <v>1</v>
      </c>
      <c r="AL5" s="8" t="str">
        <f>IF(INDEX('Detail-CL'!$B$8:$B$37,MATCH(AK5,'Detail-CL'!$A$8:$A$37,0))="","",INDEX('Detail-CL'!$B$8:$B$37,MATCH(AK5,'Detail-CL'!$A$8:$A$37,0)))</f>
        <v/>
      </c>
      <c r="AM5" s="8" t="s">
        <v>38</v>
      </c>
      <c r="AN5" s="8" t="str">
        <f>IF(AL5="","",IF(INDEX('Detail-CL'!$G$8:$G$37,MATCH(AK5,'Detail-CL'!$A$8:$A$37,0))&lt;&gt;"Yes","","Yes"))</f>
        <v/>
      </c>
      <c r="AP5" s="2" t="str">
        <f t="shared" si="3"/>
        <v/>
      </c>
      <c r="AQ5" s="2" t="str">
        <f t="shared" si="4"/>
        <v/>
      </c>
      <c r="AR5" s="2" t="str">
        <f t="shared" ref="AR5:AR62" si="27">IF(AND(AL5&lt;&gt;"",AN5&lt;&gt;""),AM5,"")</f>
        <v/>
      </c>
      <c r="AT5" s="2" t="str">
        <f t="array" ref="AT5">IFERROR(INDEX($AP$3:$AP$92,MATCH(0,COUNTIF($AT$2:AT4,$AP$3:$AP$92&amp;"") + IF($AP$3:$AP$92="",1,0), 0)),"")</f>
        <v/>
      </c>
      <c r="AU5" s="2" t="str">
        <f t="shared" si="5"/>
        <v/>
      </c>
      <c r="AV5" s="2" t="str">
        <f t="shared" si="6"/>
        <v/>
      </c>
      <c r="AY5">
        <v>3</v>
      </c>
      <c r="AZ5" t="str">
        <f>IF(INDEX('Detail-SR'!$E$8:$E$27,MATCH($AY5,'Detail-SR'!$A$8:$A$27,0))=AZ$2,IF(INDEX('Detail-SR'!$B$8:$B$27,MATCH($AY5,'Detail-SR'!$A$8:$A$27,0))="","",INDEX('Detail-SR'!$B$8:$B$27,MATCH($AY5,'Detail-SR'!$A$8:$A$27,0))),"")</f>
        <v/>
      </c>
      <c r="BA5" t="str">
        <f>IF(INDEX('Detail-SR'!$E$8:$E$27,MATCH($AY5,'Detail-SR'!$A$8:$A$27,0))=BA$2,IF(INDEX('Detail-SR'!$B$8:$B$27,MATCH($AY5,'Detail-SR'!$A$8:$A$27,0))="","",INDEX('Detail-SR'!$B$8:$B$27,MATCH($AY5,'Detail-SR'!$A$8:$A$27,0))),"")</f>
        <v/>
      </c>
      <c r="BB5" t="str">
        <f>IF(INDEX('Detail-SR'!$E$8:$E$27,MATCH($AY5,'Detail-SR'!$A$8:$A$27,0))=BB$2,IF(INDEX('Detail-SR'!$B$8:$B$27,MATCH($AY5,'Detail-SR'!$A$8:$A$27,0))="","",INDEX('Detail-SR'!$B$8:$B$27,MATCH($AY5,'Detail-SR'!$A$8:$A$27,0))),"")</f>
        <v/>
      </c>
      <c r="BC5">
        <f t="shared" si="7"/>
        <v>0</v>
      </c>
      <c r="BD5" t="e">
        <f t="shared" si="8"/>
        <v>#N/A</v>
      </c>
      <c r="BE5">
        <f t="shared" si="9"/>
        <v>0</v>
      </c>
      <c r="BF5" t="e">
        <f t="shared" si="10"/>
        <v>#N/A</v>
      </c>
      <c r="BG5">
        <f t="shared" si="11"/>
        <v>0</v>
      </c>
      <c r="BH5" t="e">
        <f t="shared" si="12"/>
        <v>#N/A</v>
      </c>
      <c r="BI5" t="str" cm="1">
        <f t="array" ref="BI5">_xlfn.IFNA(INDEX($AZ$3:$AZ$22,BD5),"")</f>
        <v/>
      </c>
      <c r="BJ5" t="str" cm="1">
        <f t="array" ref="BJ5">_xlfn.IFNA(INDEX($BA$3:$BA$22,BF5),"")</f>
        <v/>
      </c>
      <c r="BK5" t="str" cm="1">
        <f t="array" ref="BK5">_xlfn.IFNA(INDEX($BB$3:$BB$22,BH5),"")</f>
        <v/>
      </c>
      <c r="BL5" t="str">
        <f>ADDRESS(ROW(BI2)+MAX(BL4-2,0),COLUMN(BI2))</f>
        <v>$BI$2</v>
      </c>
      <c r="BM5" t="s">
        <v>56</v>
      </c>
      <c r="BX5" s="21">
        <v>2</v>
      </c>
      <c r="BY5" t="str">
        <f>IF(INDEX('Site-Wide'!$E$8:$E$17,MATCH(BX5,'Site-Wide'!$D$8:$D$17,0))="","",INDEX('Site-Wide'!$E$8:$E$17,MATCH(BX5,'Site-Wide'!$D$8:$D$17,0)))</f>
        <v/>
      </c>
      <c r="BZ5">
        <f>+'Site-Wide'!M9</f>
        <v>0</v>
      </c>
      <c r="CA5">
        <f>+'Site-Wide'!N9</f>
        <v>0</v>
      </c>
      <c r="CB5">
        <f>+'Site-Wide'!O9</f>
        <v>0</v>
      </c>
      <c r="CC5">
        <f>+'Site-Wide'!P9</f>
        <v>0</v>
      </c>
      <c r="CD5">
        <f>+'Site-Wide'!Q9</f>
        <v>0</v>
      </c>
      <c r="CE5">
        <f>+'Site-Wide'!R9</f>
        <v>0</v>
      </c>
      <c r="CF5">
        <f>+'Site-Wide'!S9</f>
        <v>0</v>
      </c>
      <c r="CG5">
        <f>+'Site-Wide'!T9</f>
        <v>0</v>
      </c>
      <c r="CH5">
        <f>+'Site-Wide'!U9</f>
        <v>0</v>
      </c>
      <c r="CI5">
        <f>+'Site-Wide'!V9</f>
        <v>0</v>
      </c>
      <c r="CJ5" t="str">
        <f t="shared" si="13"/>
        <v/>
      </c>
      <c r="CK5" t="str">
        <f t="shared" si="14"/>
        <v/>
      </c>
      <c r="CL5" t="str">
        <f t="shared" si="15"/>
        <v/>
      </c>
      <c r="CM5" t="str">
        <f t="shared" si="16"/>
        <v/>
      </c>
      <c r="CN5" t="str">
        <f t="shared" si="17"/>
        <v/>
      </c>
      <c r="CO5" t="str">
        <f t="shared" si="18"/>
        <v/>
      </c>
      <c r="CP5" t="str">
        <f t="shared" si="19"/>
        <v/>
      </c>
      <c r="CQ5" t="str">
        <f t="shared" si="20"/>
        <v/>
      </c>
      <c r="CR5" t="str">
        <f t="shared" si="21"/>
        <v/>
      </c>
      <c r="CS5" s="20" t="str">
        <f t="shared" si="22"/>
        <v/>
      </c>
      <c r="CU5" s="21">
        <v>2</v>
      </c>
      <c r="CV5" t="str">
        <f>IF(INDEX('Site-Wide'!$E$8:$E$17,MATCH(CU5,'Site-Wide'!$D$8:$D$17,0))="","",INDEX('Site-Wide'!$E$8:$E$17,MATCH(CU5,'Site-Wide'!$D$8:$D$17,0)))</f>
        <v/>
      </c>
      <c r="CW5" t="str">
        <f>_xlfn.IFNA(IF(INDEX('Detail-CL'!$D$8:$D$37,MATCH(CW$3,'Detail-CL'!$B$8:$B$37,0))=$CV5,"Supports",""),"")</f>
        <v/>
      </c>
      <c r="CX5" t="str">
        <f>_xlfn.IFNA(IF(INDEX('Detail-CL'!$D$8:$D$37,MATCH(CX$3,'Detail-CL'!$B$8:$B$37,0))=$CV5,"Supports",""),"")</f>
        <v/>
      </c>
      <c r="CY5" t="str">
        <f>_xlfn.IFNA(IF(INDEX('Detail-CL'!$D$8:$D$37,MATCH(CY$3,'Detail-CL'!$B$8:$B$37,0))=$CV5,"Supports",""),"")</f>
        <v/>
      </c>
      <c r="CZ5" t="str">
        <f>_xlfn.IFNA(IF(INDEX('Detail-CL'!$D$8:$D$37,MATCH(CZ$3,'Detail-CL'!$B$8:$B$37,0))=$CV5,"Supports",""),"")</f>
        <v/>
      </c>
      <c r="DA5" t="str">
        <f>_xlfn.IFNA(IF(INDEX('Detail-CL'!$D$8:$D$37,MATCH(DA$3,'Detail-CL'!$B$8:$B$37,0))=$CV5,"Supports",""),"")</f>
        <v/>
      </c>
      <c r="DB5" t="str">
        <f>_xlfn.IFNA(IF(INDEX('Detail-CL'!$D$8:$D$37,MATCH(DB$3,'Detail-CL'!$B$8:$B$37,0))=$CV5,"Supports",""),"")</f>
        <v/>
      </c>
      <c r="DC5" t="str">
        <f>_xlfn.IFNA(IF(INDEX('Detail-CL'!$D$8:$D$37,MATCH(DC$3,'Detail-CL'!$B$8:$B$37,0))=$CV5,"Supports",""),"")</f>
        <v/>
      </c>
      <c r="DD5" t="str">
        <f>_xlfn.IFNA(IF(INDEX('Detail-CL'!$D$8:$D$37,MATCH(DD$3,'Detail-CL'!$B$8:$B$37,0))=$CV5,"Supports",""),"")</f>
        <v/>
      </c>
      <c r="DE5" t="str">
        <f>_xlfn.IFNA(IF(INDEX('Detail-CL'!$D$8:$D$37,MATCH(DE$3,'Detail-CL'!$B$8:$B$37,0))=$CV5,"Supports",""),"")</f>
        <v/>
      </c>
      <c r="DF5" t="str">
        <f>_xlfn.IFNA(IF(INDEX('Detail-CL'!$D$8:$D$37,MATCH(DF$3,'Detail-CL'!$B$8:$B$37,0))=$CV5,"Supports",""),"")</f>
        <v/>
      </c>
      <c r="DG5" t="str">
        <f>_xlfn.IFNA(IF(INDEX('Detail-CL'!$D$8:$D$37,MATCH(DG$3,'Detail-CL'!$B$8:$B$37,0))=$CV5,"Supports",""),"")</f>
        <v/>
      </c>
      <c r="DH5" t="str">
        <f>_xlfn.IFNA(IF(INDEX('Detail-CL'!$D$8:$D$37,MATCH(DH$3,'Detail-CL'!$B$8:$B$37,0))=$CV5,"Supports",""),"")</f>
        <v/>
      </c>
      <c r="DI5" t="str">
        <f>_xlfn.IFNA(IF(INDEX('Detail-CL'!$D$8:$D$37,MATCH(DI$3,'Detail-CL'!$B$8:$B$37,0))=$CV5,"Supports",""),"")</f>
        <v/>
      </c>
      <c r="DJ5" t="str">
        <f>_xlfn.IFNA(IF(INDEX('Detail-CL'!$D$8:$D$37,MATCH(DJ$3,'Detail-CL'!$B$8:$B$37,0))=$CV5,"Supports",""),"")</f>
        <v/>
      </c>
      <c r="DK5" t="str">
        <f>_xlfn.IFNA(IF(INDEX('Detail-CL'!$D$8:$D$37,MATCH(DK$3,'Detail-CL'!$B$8:$B$37,0))=$CV5,"Supports",""),"")</f>
        <v/>
      </c>
      <c r="DL5" t="str">
        <f>_xlfn.IFNA(IF(INDEX('Detail-CL'!$D$8:$D$37,MATCH(DL$3,'Detail-CL'!$B$8:$B$37,0))=$CV5,"Supports",""),"")</f>
        <v/>
      </c>
      <c r="DM5" t="str">
        <f>_xlfn.IFNA(IF(INDEX('Detail-CL'!$D$8:$D$37,MATCH(DM$3,'Detail-CL'!$B$8:$B$37,0))=$CV5,"Supports",""),"")</f>
        <v/>
      </c>
      <c r="DN5" t="str">
        <f>_xlfn.IFNA(IF(INDEX('Detail-CL'!$D$8:$D$37,MATCH(DN$3,'Detail-CL'!$B$8:$B$37,0))=$CV5,"Supports",""),"")</f>
        <v/>
      </c>
      <c r="DO5" t="str">
        <f>_xlfn.IFNA(IF(INDEX('Detail-CL'!$D$8:$D$37,MATCH(DO$3,'Detail-CL'!$B$8:$B$37,0))=$CV5,"Supports",""),"")</f>
        <v/>
      </c>
      <c r="DP5" t="str">
        <f>_xlfn.IFNA(IF(INDEX('Detail-CL'!$D$8:$D$37,MATCH(DP$3,'Detail-CL'!$B$8:$B$37,0))=$CV5,"Supports",""),"")</f>
        <v/>
      </c>
      <c r="DQ5" t="str">
        <f>_xlfn.IFNA(IF(INDEX('Detail-CL'!$D$8:$D$37,MATCH(DQ$3,'Detail-CL'!$B$8:$B$37,0))=$CV5,"Supports",""),"")</f>
        <v/>
      </c>
      <c r="DR5" t="str">
        <f>_xlfn.IFNA(IF(INDEX('Detail-CL'!$D$8:$D$37,MATCH(DR$3,'Detail-CL'!$B$8:$B$37,0))=$CV5,"Supports",""),"")</f>
        <v/>
      </c>
      <c r="DS5" t="str">
        <f>_xlfn.IFNA(IF(INDEX('Detail-CL'!$D$8:$D$37,MATCH(DS$3,'Detail-CL'!$B$8:$B$37,0))=$CV5,"Supports",""),"")</f>
        <v/>
      </c>
      <c r="DT5" t="str">
        <f>_xlfn.IFNA(IF(INDEX('Detail-CL'!$D$8:$D$37,MATCH(DT$3,'Detail-CL'!$B$8:$B$37,0))=$CV5,"Supports",""),"")</f>
        <v/>
      </c>
      <c r="DU5" t="str">
        <f>_xlfn.IFNA(IF(INDEX('Detail-CL'!$D$8:$D$37,MATCH(DU$3,'Detail-CL'!$B$8:$B$37,0))=$CV5,"Supports",""),"")</f>
        <v/>
      </c>
      <c r="DV5" t="str">
        <f>_xlfn.IFNA(IF(INDEX('Detail-CL'!$D$8:$D$37,MATCH(DV$3,'Detail-CL'!$B$8:$B$37,0))=$CV5,"Supports",""),"")</f>
        <v/>
      </c>
      <c r="DW5" t="str">
        <f>_xlfn.IFNA(IF(INDEX('Detail-CL'!$D$8:$D$37,MATCH(DW$3,'Detail-CL'!$B$8:$B$37,0))=$CV5,"Supports",""),"")</f>
        <v/>
      </c>
      <c r="DX5" t="str">
        <f>_xlfn.IFNA(IF(INDEX('Detail-CL'!$D$8:$D$37,MATCH(DX$3,'Detail-CL'!$B$8:$B$37,0))=$CV5,"Supports",""),"")</f>
        <v/>
      </c>
      <c r="DY5" t="str">
        <f>_xlfn.IFNA(IF(INDEX('Detail-CL'!$D$8:$D$37,MATCH(DY$3,'Detail-CL'!$B$8:$B$37,0))=$CV5,"Supports",""),"")</f>
        <v/>
      </c>
      <c r="DZ5" t="str">
        <f>_xlfn.IFNA(IF(INDEX('Detail-CL'!$D$8:$D$37,MATCH(DZ$3,'Detail-CL'!$B$8:$B$37,0))=$CV5,"Supports",""),"")</f>
        <v/>
      </c>
      <c r="EA5" t="str">
        <f t="shared" ref="EA5:EA13" si="28">IF(CW5&lt;&gt;"Supports","",CW$3)</f>
        <v/>
      </c>
      <c r="EB5" t="str">
        <f t="shared" ref="EB5:EB13" si="29">IF(EA5&lt;&gt;"",IF(CX5&lt;&gt;"Supports",EA5,EA5&amp;","&amp;CX$3),IF(CX5&lt;&gt;"Supports","",CX$3))</f>
        <v/>
      </c>
      <c r="EC5" t="str">
        <f t="shared" ref="EC5:EC13" si="30">IF(EB5&lt;&gt;"",IF(CY5&lt;&gt;"Supports",EB5,EB5&amp;","&amp;CY$3),IF(CY5&lt;&gt;"Supports","",CY$3))</f>
        <v/>
      </c>
      <c r="ED5" t="str">
        <f t="shared" ref="ED5:ED13" si="31">IF(EC5&lt;&gt;"",IF(CZ5&lt;&gt;"Supports",EC5,EC5&amp;","&amp;CZ$3),IF(CZ5&lt;&gt;"Supports","",CZ$3))</f>
        <v/>
      </c>
      <c r="EE5" t="str">
        <f t="shared" ref="EE5:EE13" si="32">IF(ED5&lt;&gt;"",IF(DA5&lt;&gt;"Supports",ED5,ED5&amp;","&amp;DA$3),IF(DA5&lt;&gt;"Supports","",DA$3))</f>
        <v/>
      </c>
      <c r="EF5" t="str">
        <f t="shared" ref="EF5:EF13" si="33">IF(EE5&lt;&gt;"",IF(DB5&lt;&gt;"Supports",EE5,EE5&amp;","&amp;DB$3),IF(DB5&lt;&gt;"Supports","",DB$3))</f>
        <v/>
      </c>
      <c r="EG5" t="str">
        <f t="shared" ref="EG5:EG13" si="34">IF(EF5&lt;&gt;"",IF(DC5&lt;&gt;"Supports",EF5,EF5&amp;","&amp;DC$3),IF(DC5&lt;&gt;"Supports","",DC$3))</f>
        <v/>
      </c>
      <c r="EH5" t="str">
        <f t="shared" ref="EH5:EH13" si="35">IF(EG5&lt;&gt;"",IF(DD5&lt;&gt;"Supports",EG5,EG5&amp;","&amp;DD$3),IF(DD5&lt;&gt;"Supports","",DD$3))</f>
        <v/>
      </c>
      <c r="EI5" t="str">
        <f t="shared" ref="EI5:EI13" si="36">IF(EH5&lt;&gt;"",IF(DE5&lt;&gt;"Supports",EH5,EH5&amp;","&amp;DE$3),IF(DE5&lt;&gt;"Supports","",DE$3))</f>
        <v/>
      </c>
      <c r="EJ5" t="str">
        <f t="shared" ref="EJ5:EJ13" si="37">IF(EI5&lt;&gt;"",IF(DF5&lt;&gt;"Supports",EI5,EI5&amp;","&amp;DF$3),IF(DF5&lt;&gt;"Supports","",DF$3))</f>
        <v/>
      </c>
      <c r="EK5" t="str">
        <f t="shared" ref="EK5:EK13" si="38">IF(EJ5&lt;&gt;"",IF(DG5&lt;&gt;"Supports",EJ5,EJ5&amp;","&amp;DG$3),IF(DG5&lt;&gt;"Supports","",DG$3))</f>
        <v/>
      </c>
      <c r="EL5" t="str">
        <f t="shared" ref="EL5:EL13" si="39">IF(EK5&lt;&gt;"",IF(DH5&lt;&gt;"Supports",EK5,EK5&amp;","&amp;DH$3),IF(DH5&lt;&gt;"Supports","",DH$3))</f>
        <v/>
      </c>
      <c r="EM5" t="str">
        <f t="shared" ref="EM5:EM13" si="40">IF(EL5&lt;&gt;"",IF(DI5&lt;&gt;"Supports",EL5,EL5&amp;","&amp;DI$3),IF(DI5&lt;&gt;"Supports","",DI$3))</f>
        <v/>
      </c>
      <c r="EN5" t="str">
        <f t="shared" ref="EN5:EN13" si="41">IF(EM5&lt;&gt;"",IF(DJ5&lt;&gt;"Supports",EM5,EM5&amp;","&amp;DJ$3),IF(DJ5&lt;&gt;"Supports","",DJ$3))</f>
        <v/>
      </c>
      <c r="EO5" t="str">
        <f t="shared" ref="EO5:EO13" si="42">IF(EN5&lt;&gt;"",IF(DK5&lt;&gt;"Supports",EN5,EN5&amp;","&amp;DK$3),IF(DK5&lt;&gt;"Supports","",DK$3))</f>
        <v/>
      </c>
      <c r="EP5" t="str">
        <f t="shared" ref="EP5:EP13" si="43">IF(EO5&lt;&gt;"",IF(DL5&lt;&gt;"Supports",EO5,EO5&amp;","&amp;DL$3),IF(DL5&lt;&gt;"Supports","",DL$3))</f>
        <v/>
      </c>
      <c r="EQ5" t="str">
        <f t="shared" ref="EQ5:EQ13" si="44">IF(EP5&lt;&gt;"",IF(DM5&lt;&gt;"Supports",EP5,EP5&amp;","&amp;DM$3),IF(DM5&lt;&gt;"Supports","",DM$3))</f>
        <v/>
      </c>
      <c r="ER5" t="str">
        <f t="shared" ref="ER5:ER13" si="45">IF(EQ5&lt;&gt;"",IF(DN5&lt;&gt;"Supports",EQ5,EQ5&amp;","&amp;DN$3),IF(DN5&lt;&gt;"Supports","",DN$3))</f>
        <v/>
      </c>
      <c r="ES5" t="str">
        <f t="shared" ref="ES5:ES13" si="46">IF(ER5&lt;&gt;"",IF(DO5&lt;&gt;"Supports",ER5,ER5&amp;","&amp;DO$3),IF(DO5&lt;&gt;"Supports","",DO$3))</f>
        <v/>
      </c>
      <c r="ET5" t="str">
        <f t="shared" ref="ET5:ET13" si="47">IF(ES5&lt;&gt;"",IF(DP5&lt;&gt;"Supports",ES5,ES5&amp;","&amp;DP$3),IF(DP5&lt;&gt;"Supports","",DP$3))</f>
        <v/>
      </c>
      <c r="EU5" t="str">
        <f t="shared" si="24"/>
        <v/>
      </c>
      <c r="EV5" t="str">
        <f t="shared" si="24"/>
        <v/>
      </c>
      <c r="EW5" t="str">
        <f t="shared" si="24"/>
        <v/>
      </c>
      <c r="EX5" t="str">
        <f t="shared" si="24"/>
        <v/>
      </c>
      <c r="EY5" t="str">
        <f t="shared" si="24"/>
        <v/>
      </c>
      <c r="EZ5" t="str">
        <f t="shared" si="24"/>
        <v/>
      </c>
      <c r="FA5" t="str">
        <f t="shared" si="24"/>
        <v/>
      </c>
      <c r="FB5" t="str">
        <f t="shared" si="24"/>
        <v/>
      </c>
      <c r="FC5" t="str">
        <f t="shared" si="24"/>
        <v/>
      </c>
      <c r="FD5" s="20" t="str">
        <f t="shared" si="24"/>
        <v/>
      </c>
    </row>
    <row r="6" spans="1:160" x14ac:dyDescent="0.25">
      <c r="A6" t="s">
        <v>57</v>
      </c>
      <c r="B6">
        <v>1</v>
      </c>
      <c r="D6">
        <f>+'Site-Wide'!H10</f>
        <v>3</v>
      </c>
      <c r="E6" t="str">
        <f>IF('Site-Wide'!I10="","",'Site-Wide'!I10)</f>
        <v/>
      </c>
      <c r="F6">
        <f t="shared" si="1"/>
        <v>0</v>
      </c>
      <c r="G6" t="e">
        <f t="shared" si="25"/>
        <v>#N/A</v>
      </c>
      <c r="H6" t="str" cm="1">
        <f t="array" ref="H6">_xlfn.IFNA(INDEX($E$4:$E$13,G6),"")</f>
        <v/>
      </c>
      <c r="I6" t="str">
        <f>ADDRESS(ROW(H4)+MAX(I5-2,0),COLUMN(H4))</f>
        <v>$H$4</v>
      </c>
      <c r="J6" t="s">
        <v>56</v>
      </c>
      <c r="T6">
        <f>+'Site-Wide'!D10</f>
        <v>3</v>
      </c>
      <c r="U6" t="str">
        <f>IF('Site-Wide'!E10="","",'Site-Wide'!E10)</f>
        <v/>
      </c>
      <c r="V6">
        <f t="shared" si="2"/>
        <v>0</v>
      </c>
      <c r="W6" t="e">
        <f t="shared" si="26"/>
        <v>#N/A</v>
      </c>
      <c r="X6" t="str" cm="1">
        <f t="array" ref="X6">_xlfn.IFNA(INDEX($U$4:$U$13,W6),"")</f>
        <v/>
      </c>
      <c r="Y6" t="str">
        <f>ADDRESS(ROW(X4)+MAX(Y5-2,0),COLUMN(X4))</f>
        <v>$X$4</v>
      </c>
      <c r="Z6" t="s">
        <v>56</v>
      </c>
      <c r="AJ6" s="2">
        <v>4</v>
      </c>
      <c r="AK6" s="7">
        <v>2</v>
      </c>
      <c r="AL6" s="8" t="str">
        <f>IF(INDEX('Detail-CL'!$B$8:$B$37,MATCH(AK6,'Detail-CL'!$A$8:$A$37,0))="","",INDEX('Detail-CL'!$B$8:$B$37,MATCH(AK6,'Detail-CL'!$A$8:$A$37,0)))</f>
        <v/>
      </c>
      <c r="AM6" s="8" t="s">
        <v>37</v>
      </c>
      <c r="AN6" s="8" t="str">
        <f>IF(AL6="","",IF(INDEX('Detail-CL'!$E$8:$E$37,MATCH(AK6,'Detail-CL'!$A$8:$A$37,0))&lt;&gt;"Yes","","Yes"))</f>
        <v/>
      </c>
      <c r="AP6" s="2" t="str">
        <f t="shared" si="3"/>
        <v/>
      </c>
      <c r="AQ6" s="2" t="str">
        <f t="shared" si="4"/>
        <v/>
      </c>
      <c r="AR6" s="2" t="str">
        <f t="shared" si="27"/>
        <v/>
      </c>
      <c r="AT6" s="2" t="str">
        <f t="array" ref="AT6">IFERROR(INDEX($AP$3:$AP$92,MATCH(0,COUNTIF($AT$2:AT5,$AP$3:$AP$92&amp;"") + IF($AP$3:$AP$92="",1,0), 0)),"")</f>
        <v/>
      </c>
      <c r="AU6" s="2" t="str">
        <f t="shared" si="5"/>
        <v/>
      </c>
      <c r="AV6" s="2" t="str">
        <f t="shared" si="6"/>
        <v/>
      </c>
      <c r="AY6">
        <v>4</v>
      </c>
      <c r="AZ6" t="str">
        <f>IF(INDEX('Detail-SR'!$E$8:$E$27,MATCH($AY6,'Detail-SR'!$A$8:$A$27,0))=AZ$2,IF(INDEX('Detail-SR'!$B$8:$B$27,MATCH($AY6,'Detail-SR'!$A$8:$A$27,0))="","",INDEX('Detail-SR'!$B$8:$B$27,MATCH($AY6,'Detail-SR'!$A$8:$A$27,0))),"")</f>
        <v/>
      </c>
      <c r="BA6" t="str">
        <f>IF(INDEX('Detail-SR'!$E$8:$E$27,MATCH($AY6,'Detail-SR'!$A$8:$A$27,0))=BA$2,IF(INDEX('Detail-SR'!$B$8:$B$27,MATCH($AY6,'Detail-SR'!$A$8:$A$27,0))="","",INDEX('Detail-SR'!$B$8:$B$27,MATCH($AY6,'Detail-SR'!$A$8:$A$27,0))),"")</f>
        <v/>
      </c>
      <c r="BB6" t="str">
        <f>IF(INDEX('Detail-SR'!$E$8:$E$27,MATCH($AY6,'Detail-SR'!$A$8:$A$27,0))=BB$2,IF(INDEX('Detail-SR'!$B$8:$B$27,MATCH($AY6,'Detail-SR'!$A$8:$A$27,0))="","",INDEX('Detail-SR'!$B$8:$B$27,MATCH($AY6,'Detail-SR'!$A$8:$A$27,0))),"")</f>
        <v/>
      </c>
      <c r="BC6">
        <f t="shared" si="7"/>
        <v>0</v>
      </c>
      <c r="BD6" t="e">
        <f t="shared" si="8"/>
        <v>#N/A</v>
      </c>
      <c r="BE6">
        <f t="shared" si="9"/>
        <v>0</v>
      </c>
      <c r="BF6" t="e">
        <f t="shared" si="10"/>
        <v>#N/A</v>
      </c>
      <c r="BG6">
        <f t="shared" si="11"/>
        <v>0</v>
      </c>
      <c r="BH6" t="e">
        <f t="shared" si="12"/>
        <v>#N/A</v>
      </c>
      <c r="BI6" t="str" cm="1">
        <f t="array" ref="BI6">_xlfn.IFNA(INDEX($AZ$3:$AZ$22,BD6),"")</f>
        <v/>
      </c>
      <c r="BJ6" t="str" cm="1">
        <f t="array" ref="BJ6">_xlfn.IFNA(INDEX($BA$3:$BA$22,BF6),"")</f>
        <v/>
      </c>
      <c r="BK6" t="str" cm="1">
        <f t="array" ref="BK6">_xlfn.IFNA(INDEX($BB$3:$BB$22,BH6),"")</f>
        <v/>
      </c>
      <c r="BL6" t="str">
        <f>BL3&amp;":"&amp;BL5</f>
        <v>$BI$2:$BI$2</v>
      </c>
      <c r="BM6" t="s">
        <v>58</v>
      </c>
      <c r="BX6" s="21">
        <v>3</v>
      </c>
      <c r="BY6" t="str">
        <f>IF(INDEX('Site-Wide'!$E$8:$E$17,MATCH(BX6,'Site-Wide'!$D$8:$D$17,0))="","",INDEX('Site-Wide'!$E$8:$E$17,MATCH(BX6,'Site-Wide'!$D$8:$D$17,0)))</f>
        <v/>
      </c>
      <c r="BZ6">
        <f>+'Site-Wide'!M10</f>
        <v>0</v>
      </c>
      <c r="CA6">
        <f>+'Site-Wide'!N10</f>
        <v>0</v>
      </c>
      <c r="CB6">
        <f>+'Site-Wide'!O10</f>
        <v>0</v>
      </c>
      <c r="CC6">
        <f>+'Site-Wide'!P10</f>
        <v>0</v>
      </c>
      <c r="CD6">
        <f>+'Site-Wide'!Q10</f>
        <v>0</v>
      </c>
      <c r="CE6">
        <f>+'Site-Wide'!R10</f>
        <v>0</v>
      </c>
      <c r="CF6">
        <f>+'Site-Wide'!S10</f>
        <v>0</v>
      </c>
      <c r="CG6">
        <f>+'Site-Wide'!T10</f>
        <v>0</v>
      </c>
      <c r="CH6">
        <f>+'Site-Wide'!U10</f>
        <v>0</v>
      </c>
      <c r="CI6">
        <f>+'Site-Wide'!V10</f>
        <v>0</v>
      </c>
      <c r="CJ6" t="str">
        <f t="shared" si="13"/>
        <v/>
      </c>
      <c r="CK6" t="str">
        <f t="shared" si="14"/>
        <v/>
      </c>
      <c r="CL6" t="str">
        <f t="shared" si="15"/>
        <v/>
      </c>
      <c r="CM6" t="str">
        <f t="shared" si="16"/>
        <v/>
      </c>
      <c r="CN6" t="str">
        <f t="shared" si="17"/>
        <v/>
      </c>
      <c r="CO6" t="str">
        <f t="shared" si="18"/>
        <v/>
      </c>
      <c r="CP6" t="str">
        <f t="shared" si="19"/>
        <v/>
      </c>
      <c r="CQ6" t="str">
        <f t="shared" si="20"/>
        <v/>
      </c>
      <c r="CR6" t="str">
        <f t="shared" si="21"/>
        <v/>
      </c>
      <c r="CS6" s="20" t="str">
        <f t="shared" si="22"/>
        <v/>
      </c>
      <c r="CU6" s="21">
        <v>3</v>
      </c>
      <c r="CV6" t="str">
        <f>IF(INDEX('Site-Wide'!$E$8:$E$17,MATCH(CU6,'Site-Wide'!$D$8:$D$17,0))="","",INDEX('Site-Wide'!$E$8:$E$17,MATCH(CU6,'Site-Wide'!$D$8:$D$17,0)))</f>
        <v/>
      </c>
      <c r="CW6" t="str">
        <f>_xlfn.IFNA(IF(INDEX('Detail-CL'!$D$8:$D$37,MATCH(CW$3,'Detail-CL'!$B$8:$B$37,0))=$CV6,"Supports",""),"")</f>
        <v/>
      </c>
      <c r="CX6" t="str">
        <f>_xlfn.IFNA(IF(INDEX('Detail-CL'!$D$8:$D$37,MATCH(CX$3,'Detail-CL'!$B$8:$B$37,0))=$CV6,"Supports",""),"")</f>
        <v/>
      </c>
      <c r="CY6" t="str">
        <f>_xlfn.IFNA(IF(INDEX('Detail-CL'!$D$8:$D$37,MATCH(CY$3,'Detail-CL'!$B$8:$B$37,0))=$CV6,"Supports",""),"")</f>
        <v/>
      </c>
      <c r="CZ6" t="str">
        <f>_xlfn.IFNA(IF(INDEX('Detail-CL'!$D$8:$D$37,MATCH(CZ$3,'Detail-CL'!$B$8:$B$37,0))=$CV6,"Supports",""),"")</f>
        <v/>
      </c>
      <c r="DA6" t="str">
        <f>_xlfn.IFNA(IF(INDEX('Detail-CL'!$D$8:$D$37,MATCH(DA$3,'Detail-CL'!$B$8:$B$37,0))=$CV6,"Supports",""),"")</f>
        <v/>
      </c>
      <c r="DB6" t="str">
        <f>_xlfn.IFNA(IF(INDEX('Detail-CL'!$D$8:$D$37,MATCH(DB$3,'Detail-CL'!$B$8:$B$37,0))=$CV6,"Supports",""),"")</f>
        <v/>
      </c>
      <c r="DC6" t="str">
        <f>_xlfn.IFNA(IF(INDEX('Detail-CL'!$D$8:$D$37,MATCH(DC$3,'Detail-CL'!$B$8:$B$37,0))=$CV6,"Supports",""),"")</f>
        <v/>
      </c>
      <c r="DD6" t="str">
        <f>_xlfn.IFNA(IF(INDEX('Detail-CL'!$D$8:$D$37,MATCH(DD$3,'Detail-CL'!$B$8:$B$37,0))=$CV6,"Supports",""),"")</f>
        <v/>
      </c>
      <c r="DE6" t="str">
        <f>_xlfn.IFNA(IF(INDEX('Detail-CL'!$D$8:$D$37,MATCH(DE$3,'Detail-CL'!$B$8:$B$37,0))=$CV6,"Supports",""),"")</f>
        <v/>
      </c>
      <c r="DF6" t="str">
        <f>_xlfn.IFNA(IF(INDEX('Detail-CL'!$D$8:$D$37,MATCH(DF$3,'Detail-CL'!$B$8:$B$37,0))=$CV6,"Supports",""),"")</f>
        <v/>
      </c>
      <c r="DG6" t="str">
        <f>_xlfn.IFNA(IF(INDEX('Detail-CL'!$D$8:$D$37,MATCH(DG$3,'Detail-CL'!$B$8:$B$37,0))=$CV6,"Supports",""),"")</f>
        <v/>
      </c>
      <c r="DH6" t="str">
        <f>_xlfn.IFNA(IF(INDEX('Detail-CL'!$D$8:$D$37,MATCH(DH$3,'Detail-CL'!$B$8:$B$37,0))=$CV6,"Supports",""),"")</f>
        <v/>
      </c>
      <c r="DI6" t="str">
        <f>_xlfn.IFNA(IF(INDEX('Detail-CL'!$D$8:$D$37,MATCH(DI$3,'Detail-CL'!$B$8:$B$37,0))=$CV6,"Supports",""),"")</f>
        <v/>
      </c>
      <c r="DJ6" t="str">
        <f>_xlfn.IFNA(IF(INDEX('Detail-CL'!$D$8:$D$37,MATCH(DJ$3,'Detail-CL'!$B$8:$B$37,0))=$CV6,"Supports",""),"")</f>
        <v/>
      </c>
      <c r="DK6" t="str">
        <f>_xlfn.IFNA(IF(INDEX('Detail-CL'!$D$8:$D$37,MATCH(DK$3,'Detail-CL'!$B$8:$B$37,0))=$CV6,"Supports",""),"")</f>
        <v/>
      </c>
      <c r="DL6" t="str">
        <f>_xlfn.IFNA(IF(INDEX('Detail-CL'!$D$8:$D$37,MATCH(DL$3,'Detail-CL'!$B$8:$B$37,0))=$CV6,"Supports",""),"")</f>
        <v/>
      </c>
      <c r="DM6" t="str">
        <f>_xlfn.IFNA(IF(INDEX('Detail-CL'!$D$8:$D$37,MATCH(DM$3,'Detail-CL'!$B$8:$B$37,0))=$CV6,"Supports",""),"")</f>
        <v/>
      </c>
      <c r="DN6" t="str">
        <f>_xlfn.IFNA(IF(INDEX('Detail-CL'!$D$8:$D$37,MATCH(DN$3,'Detail-CL'!$B$8:$B$37,0))=$CV6,"Supports",""),"")</f>
        <v/>
      </c>
      <c r="DO6" t="str">
        <f>_xlfn.IFNA(IF(INDEX('Detail-CL'!$D$8:$D$37,MATCH(DO$3,'Detail-CL'!$B$8:$B$37,0))=$CV6,"Supports",""),"")</f>
        <v/>
      </c>
      <c r="DP6" t="str">
        <f>_xlfn.IFNA(IF(INDEX('Detail-CL'!$D$8:$D$37,MATCH(DP$3,'Detail-CL'!$B$8:$B$37,0))=$CV6,"Supports",""),"")</f>
        <v/>
      </c>
      <c r="DQ6" t="str">
        <f>_xlfn.IFNA(IF(INDEX('Detail-CL'!$D$8:$D$37,MATCH(DQ$3,'Detail-CL'!$B$8:$B$37,0))=$CV6,"Supports",""),"")</f>
        <v/>
      </c>
      <c r="DR6" t="str">
        <f>_xlfn.IFNA(IF(INDEX('Detail-CL'!$D$8:$D$37,MATCH(DR$3,'Detail-CL'!$B$8:$B$37,0))=$CV6,"Supports",""),"")</f>
        <v/>
      </c>
      <c r="DS6" t="str">
        <f>_xlfn.IFNA(IF(INDEX('Detail-CL'!$D$8:$D$37,MATCH(DS$3,'Detail-CL'!$B$8:$B$37,0))=$CV6,"Supports",""),"")</f>
        <v/>
      </c>
      <c r="DT6" t="str">
        <f>_xlfn.IFNA(IF(INDEX('Detail-CL'!$D$8:$D$37,MATCH(DT$3,'Detail-CL'!$B$8:$B$37,0))=$CV6,"Supports",""),"")</f>
        <v/>
      </c>
      <c r="DU6" t="str">
        <f>_xlfn.IFNA(IF(INDEX('Detail-CL'!$D$8:$D$37,MATCH(DU$3,'Detail-CL'!$B$8:$B$37,0))=$CV6,"Supports",""),"")</f>
        <v/>
      </c>
      <c r="DV6" t="str">
        <f>_xlfn.IFNA(IF(INDEX('Detail-CL'!$D$8:$D$37,MATCH(DV$3,'Detail-CL'!$B$8:$B$37,0))=$CV6,"Supports",""),"")</f>
        <v/>
      </c>
      <c r="DW6" t="str">
        <f>_xlfn.IFNA(IF(INDEX('Detail-CL'!$D$8:$D$37,MATCH(DW$3,'Detail-CL'!$B$8:$B$37,0))=$CV6,"Supports",""),"")</f>
        <v/>
      </c>
      <c r="DX6" t="str">
        <f>_xlfn.IFNA(IF(INDEX('Detail-CL'!$D$8:$D$37,MATCH(DX$3,'Detail-CL'!$B$8:$B$37,0))=$CV6,"Supports",""),"")</f>
        <v/>
      </c>
      <c r="DY6" t="str">
        <f>_xlfn.IFNA(IF(INDEX('Detail-CL'!$D$8:$D$37,MATCH(DY$3,'Detail-CL'!$B$8:$B$37,0))=$CV6,"Supports",""),"")</f>
        <v/>
      </c>
      <c r="DZ6" t="str">
        <f>_xlfn.IFNA(IF(INDEX('Detail-CL'!$D$8:$D$37,MATCH(DZ$3,'Detail-CL'!$B$8:$B$37,0))=$CV6,"Supports",""),"")</f>
        <v/>
      </c>
      <c r="EA6" t="str">
        <f t="shared" si="28"/>
        <v/>
      </c>
      <c r="EB6" t="str">
        <f t="shared" si="29"/>
        <v/>
      </c>
      <c r="EC6" t="str">
        <f t="shared" si="30"/>
        <v/>
      </c>
      <c r="ED6" t="str">
        <f t="shared" si="31"/>
        <v/>
      </c>
      <c r="EE6" t="str">
        <f t="shared" si="32"/>
        <v/>
      </c>
      <c r="EF6" t="str">
        <f t="shared" si="33"/>
        <v/>
      </c>
      <c r="EG6" t="str">
        <f t="shared" si="34"/>
        <v/>
      </c>
      <c r="EH6" t="str">
        <f t="shared" si="35"/>
        <v/>
      </c>
      <c r="EI6" t="str">
        <f t="shared" si="36"/>
        <v/>
      </c>
      <c r="EJ6" t="str">
        <f t="shared" si="37"/>
        <v/>
      </c>
      <c r="EK6" t="str">
        <f t="shared" si="38"/>
        <v/>
      </c>
      <c r="EL6" t="str">
        <f t="shared" si="39"/>
        <v/>
      </c>
      <c r="EM6" t="str">
        <f t="shared" si="40"/>
        <v/>
      </c>
      <c r="EN6" t="str">
        <f t="shared" si="41"/>
        <v/>
      </c>
      <c r="EO6" t="str">
        <f t="shared" si="42"/>
        <v/>
      </c>
      <c r="EP6" t="str">
        <f t="shared" si="43"/>
        <v/>
      </c>
      <c r="EQ6" t="str">
        <f t="shared" si="44"/>
        <v/>
      </c>
      <c r="ER6" t="str">
        <f t="shared" si="45"/>
        <v/>
      </c>
      <c r="ES6" t="str">
        <f t="shared" si="46"/>
        <v/>
      </c>
      <c r="ET6" t="str">
        <f t="shared" si="47"/>
        <v/>
      </c>
      <c r="EU6" t="str">
        <f t="shared" si="24"/>
        <v/>
      </c>
      <c r="EV6" t="str">
        <f t="shared" si="24"/>
        <v/>
      </c>
      <c r="EW6" t="str">
        <f t="shared" si="24"/>
        <v/>
      </c>
      <c r="EX6" t="str">
        <f t="shared" si="24"/>
        <v/>
      </c>
      <c r="EY6" t="str">
        <f t="shared" si="24"/>
        <v/>
      </c>
      <c r="EZ6" t="str">
        <f t="shared" si="24"/>
        <v/>
      </c>
      <c r="FA6" t="str">
        <f t="shared" si="24"/>
        <v/>
      </c>
      <c r="FB6" t="str">
        <f t="shared" si="24"/>
        <v/>
      </c>
      <c r="FC6" t="str">
        <f t="shared" si="24"/>
        <v/>
      </c>
      <c r="FD6" s="20" t="str">
        <f t="shared" si="24"/>
        <v/>
      </c>
    </row>
    <row r="7" spans="1:160" x14ac:dyDescent="0.25">
      <c r="A7" t="s">
        <v>59</v>
      </c>
      <c r="B7">
        <v>0.1</v>
      </c>
      <c r="D7">
        <f>+'Site-Wide'!H11</f>
        <v>4</v>
      </c>
      <c r="E7" t="str">
        <f>IF('Site-Wide'!I11="","",'Site-Wide'!I11)</f>
        <v/>
      </c>
      <c r="F7">
        <f t="shared" si="1"/>
        <v>0</v>
      </c>
      <c r="G7" t="e">
        <f t="shared" si="25"/>
        <v>#N/A</v>
      </c>
      <c r="H7" t="str" cm="1">
        <f t="array" ref="H7">_xlfn.IFNA(INDEX($E$4:$E$13,G7),"")</f>
        <v/>
      </c>
      <c r="I7" t="str">
        <f>I4&amp;":"&amp;I6</f>
        <v>$H$4:$H$4</v>
      </c>
      <c r="J7" t="s">
        <v>58</v>
      </c>
      <c r="T7">
        <f>+'Site-Wide'!D11</f>
        <v>4</v>
      </c>
      <c r="U7" t="str">
        <f>IF('Site-Wide'!E11="","",'Site-Wide'!E11)</f>
        <v/>
      </c>
      <c r="V7">
        <f t="shared" si="2"/>
        <v>0</v>
      </c>
      <c r="W7" t="e">
        <f t="shared" si="26"/>
        <v>#N/A</v>
      </c>
      <c r="X7" t="str" cm="1">
        <f t="array" ref="X7">_xlfn.IFNA(INDEX($U$4:$U$13,W7),"")</f>
        <v/>
      </c>
      <c r="Y7" t="str">
        <f>Y4&amp;":"&amp;Y6</f>
        <v>$X$4:$X$4</v>
      </c>
      <c r="Z7" t="s">
        <v>58</v>
      </c>
      <c r="AJ7" s="2">
        <v>5</v>
      </c>
      <c r="AK7" s="7">
        <v>2</v>
      </c>
      <c r="AL7" s="8" t="str">
        <f>IF(INDEX('Detail-CL'!$B$8:$B$37,MATCH(AK7,'Detail-CL'!$A$8:$A$37,0))="","",INDEX('Detail-CL'!$B$8:$B$37,MATCH(AK7,'Detail-CL'!$A$8:$A$37,0)))</f>
        <v/>
      </c>
      <c r="AM7" s="8" t="s">
        <v>49</v>
      </c>
      <c r="AN7" s="8" t="str">
        <f>IF(AL7="","",IF(INDEX('Detail-CL'!$F$8:$F$37,MATCH(AK7,'Detail-CL'!$A$8:$A$37,0))&lt;&gt;"Yes","","Yes"))</f>
        <v/>
      </c>
      <c r="AP7" s="2" t="str">
        <f t="shared" si="3"/>
        <v/>
      </c>
      <c r="AQ7" s="2" t="str">
        <f t="shared" si="4"/>
        <v/>
      </c>
      <c r="AR7" s="2" t="str">
        <f t="shared" si="27"/>
        <v/>
      </c>
      <c r="AT7" s="2" t="str">
        <f t="array" ref="AT7">IFERROR(INDEX($AP$3:$AP$92,MATCH(0,COUNTIF($AT$2:AT6,$AP$3:$AP$92&amp;"") + IF($AP$3:$AP$92="",1,0), 0)),"")</f>
        <v/>
      </c>
      <c r="AU7" s="2" t="str">
        <f t="shared" si="5"/>
        <v/>
      </c>
      <c r="AV7" s="2" t="str">
        <f t="shared" si="6"/>
        <v/>
      </c>
      <c r="AY7">
        <v>5</v>
      </c>
      <c r="AZ7" t="str">
        <f>IF(INDEX('Detail-SR'!$E$8:$E$27,MATCH($AY7,'Detail-SR'!$A$8:$A$27,0))=AZ$2,IF(INDEX('Detail-SR'!$B$8:$B$27,MATCH($AY7,'Detail-SR'!$A$8:$A$27,0))="","",INDEX('Detail-SR'!$B$8:$B$27,MATCH($AY7,'Detail-SR'!$A$8:$A$27,0))),"")</f>
        <v/>
      </c>
      <c r="BA7" t="str">
        <f>IF(INDEX('Detail-SR'!$E$8:$E$27,MATCH($AY7,'Detail-SR'!$A$8:$A$27,0))=BA$2,IF(INDEX('Detail-SR'!$B$8:$B$27,MATCH($AY7,'Detail-SR'!$A$8:$A$27,0))="","",INDEX('Detail-SR'!$B$8:$B$27,MATCH($AY7,'Detail-SR'!$A$8:$A$27,0))),"")</f>
        <v/>
      </c>
      <c r="BB7" t="str">
        <f>IF(INDEX('Detail-SR'!$E$8:$E$27,MATCH($AY7,'Detail-SR'!$A$8:$A$27,0))=BB$2,IF(INDEX('Detail-SR'!$B$8:$B$27,MATCH($AY7,'Detail-SR'!$A$8:$A$27,0))="","",INDEX('Detail-SR'!$B$8:$B$27,MATCH($AY7,'Detail-SR'!$A$8:$A$27,0))),"")</f>
        <v/>
      </c>
      <c r="BC7">
        <f t="shared" si="7"/>
        <v>0</v>
      </c>
      <c r="BD7" t="e">
        <f t="shared" si="8"/>
        <v>#N/A</v>
      </c>
      <c r="BE7">
        <f t="shared" si="9"/>
        <v>0</v>
      </c>
      <c r="BF7" t="e">
        <f t="shared" si="10"/>
        <v>#N/A</v>
      </c>
      <c r="BG7">
        <f t="shared" si="11"/>
        <v>0</v>
      </c>
      <c r="BH7" t="e">
        <f t="shared" si="12"/>
        <v>#N/A</v>
      </c>
      <c r="BI7" t="str" cm="1">
        <f t="array" ref="BI7">_xlfn.IFNA(INDEX($AZ$3:$AZ$22,BD7),"")</f>
        <v/>
      </c>
      <c r="BJ7" t="str" cm="1">
        <f t="array" ref="BJ7">_xlfn.IFNA(INDEX($BA$3:$BA$22,BF7),"")</f>
        <v/>
      </c>
      <c r="BK7" t="str" cm="1">
        <f t="array" ref="BK7">_xlfn.IFNA(INDEX($BB$3:$BB$22,BH7),"")</f>
        <v/>
      </c>
      <c r="BM7" t="s">
        <v>60</v>
      </c>
      <c r="BX7" s="21">
        <v>4</v>
      </c>
      <c r="BY7" t="str">
        <f>IF(INDEX('Site-Wide'!$E$8:$E$17,MATCH(BX7,'Site-Wide'!$D$8:$D$17,0))="","",INDEX('Site-Wide'!$E$8:$E$17,MATCH(BX7,'Site-Wide'!$D$8:$D$17,0)))</f>
        <v/>
      </c>
      <c r="BZ7">
        <f>+'Site-Wide'!M11</f>
        <v>0</v>
      </c>
      <c r="CA7">
        <f>+'Site-Wide'!N11</f>
        <v>0</v>
      </c>
      <c r="CB7">
        <f>+'Site-Wide'!O11</f>
        <v>0</v>
      </c>
      <c r="CC7">
        <f>+'Site-Wide'!P11</f>
        <v>0</v>
      </c>
      <c r="CD7">
        <f>+'Site-Wide'!Q11</f>
        <v>0</v>
      </c>
      <c r="CE7">
        <f>+'Site-Wide'!R11</f>
        <v>0</v>
      </c>
      <c r="CF7">
        <f>+'Site-Wide'!S11</f>
        <v>0</v>
      </c>
      <c r="CG7">
        <f>+'Site-Wide'!T11</f>
        <v>0</v>
      </c>
      <c r="CH7">
        <f>+'Site-Wide'!U11</f>
        <v>0</v>
      </c>
      <c r="CI7">
        <f>+'Site-Wide'!V11</f>
        <v>0</v>
      </c>
      <c r="CJ7" t="str">
        <f t="shared" si="13"/>
        <v/>
      </c>
      <c r="CK7" t="str">
        <f t="shared" si="14"/>
        <v/>
      </c>
      <c r="CL7" t="str">
        <f t="shared" si="15"/>
        <v/>
      </c>
      <c r="CM7" t="str">
        <f t="shared" si="16"/>
        <v/>
      </c>
      <c r="CN7" t="str">
        <f t="shared" si="17"/>
        <v/>
      </c>
      <c r="CO7" t="str">
        <f t="shared" si="18"/>
        <v/>
      </c>
      <c r="CP7" t="str">
        <f t="shared" si="19"/>
        <v/>
      </c>
      <c r="CQ7" t="str">
        <f t="shared" si="20"/>
        <v/>
      </c>
      <c r="CR7" t="str">
        <f t="shared" si="21"/>
        <v/>
      </c>
      <c r="CS7" s="20" t="str">
        <f t="shared" si="22"/>
        <v/>
      </c>
      <c r="CU7" s="21">
        <v>4</v>
      </c>
      <c r="CV7" t="str">
        <f>IF(INDEX('Site-Wide'!$E$8:$E$17,MATCH(CU7,'Site-Wide'!$D$8:$D$17,0))="","",INDEX('Site-Wide'!$E$8:$E$17,MATCH(CU7,'Site-Wide'!$D$8:$D$17,0)))</f>
        <v/>
      </c>
      <c r="CW7" t="str">
        <f>_xlfn.IFNA(IF(INDEX('Detail-CL'!$D$8:$D$37,MATCH(CW$3,'Detail-CL'!$B$8:$B$37,0))=$CV7,"Supports",""),"")</f>
        <v/>
      </c>
      <c r="CX7" t="str">
        <f>_xlfn.IFNA(IF(INDEX('Detail-CL'!$D$8:$D$37,MATCH(CX$3,'Detail-CL'!$B$8:$B$37,0))=$CV7,"Supports",""),"")</f>
        <v/>
      </c>
      <c r="CY7" t="str">
        <f>_xlfn.IFNA(IF(INDEX('Detail-CL'!$D$8:$D$37,MATCH(CY$3,'Detail-CL'!$B$8:$B$37,0))=$CV7,"Supports",""),"")</f>
        <v/>
      </c>
      <c r="CZ7" t="str">
        <f>_xlfn.IFNA(IF(INDEX('Detail-CL'!$D$8:$D$37,MATCH(CZ$3,'Detail-CL'!$B$8:$B$37,0))=$CV7,"Supports",""),"")</f>
        <v/>
      </c>
      <c r="DA7" t="str">
        <f>_xlfn.IFNA(IF(INDEX('Detail-CL'!$D$8:$D$37,MATCH(DA$3,'Detail-CL'!$B$8:$B$37,0))=$CV7,"Supports",""),"")</f>
        <v/>
      </c>
      <c r="DB7" t="str">
        <f>_xlfn.IFNA(IF(INDEX('Detail-CL'!$D$8:$D$37,MATCH(DB$3,'Detail-CL'!$B$8:$B$37,0))=$CV7,"Supports",""),"")</f>
        <v/>
      </c>
      <c r="DC7" t="str">
        <f>_xlfn.IFNA(IF(INDEX('Detail-CL'!$D$8:$D$37,MATCH(DC$3,'Detail-CL'!$B$8:$B$37,0))=$CV7,"Supports",""),"")</f>
        <v/>
      </c>
      <c r="DD7" t="str">
        <f>_xlfn.IFNA(IF(INDEX('Detail-CL'!$D$8:$D$37,MATCH(DD$3,'Detail-CL'!$B$8:$B$37,0))=$CV7,"Supports",""),"")</f>
        <v/>
      </c>
      <c r="DE7" t="str">
        <f>_xlfn.IFNA(IF(INDEX('Detail-CL'!$D$8:$D$37,MATCH(DE$3,'Detail-CL'!$B$8:$B$37,0))=$CV7,"Supports",""),"")</f>
        <v/>
      </c>
      <c r="DF7" t="str">
        <f>_xlfn.IFNA(IF(INDEX('Detail-CL'!$D$8:$D$37,MATCH(DF$3,'Detail-CL'!$B$8:$B$37,0))=$CV7,"Supports",""),"")</f>
        <v/>
      </c>
      <c r="DG7" t="str">
        <f>_xlfn.IFNA(IF(INDEX('Detail-CL'!$D$8:$D$37,MATCH(DG$3,'Detail-CL'!$B$8:$B$37,0))=$CV7,"Supports",""),"")</f>
        <v/>
      </c>
      <c r="DH7" t="str">
        <f>_xlfn.IFNA(IF(INDEX('Detail-CL'!$D$8:$D$37,MATCH(DH$3,'Detail-CL'!$B$8:$B$37,0))=$CV7,"Supports",""),"")</f>
        <v/>
      </c>
      <c r="DI7" t="str">
        <f>_xlfn.IFNA(IF(INDEX('Detail-CL'!$D$8:$D$37,MATCH(DI$3,'Detail-CL'!$B$8:$B$37,0))=$CV7,"Supports",""),"")</f>
        <v/>
      </c>
      <c r="DJ7" t="str">
        <f>_xlfn.IFNA(IF(INDEX('Detail-CL'!$D$8:$D$37,MATCH(DJ$3,'Detail-CL'!$B$8:$B$37,0))=$CV7,"Supports",""),"")</f>
        <v/>
      </c>
      <c r="DK7" t="str">
        <f>_xlfn.IFNA(IF(INDEX('Detail-CL'!$D$8:$D$37,MATCH(DK$3,'Detail-CL'!$B$8:$B$37,0))=$CV7,"Supports",""),"")</f>
        <v/>
      </c>
      <c r="DL7" t="str">
        <f>_xlfn.IFNA(IF(INDEX('Detail-CL'!$D$8:$D$37,MATCH(DL$3,'Detail-CL'!$B$8:$B$37,0))=$CV7,"Supports",""),"")</f>
        <v/>
      </c>
      <c r="DM7" t="str">
        <f>_xlfn.IFNA(IF(INDEX('Detail-CL'!$D$8:$D$37,MATCH(DM$3,'Detail-CL'!$B$8:$B$37,0))=$CV7,"Supports",""),"")</f>
        <v/>
      </c>
      <c r="DN7" t="str">
        <f>_xlfn.IFNA(IF(INDEX('Detail-CL'!$D$8:$D$37,MATCH(DN$3,'Detail-CL'!$B$8:$B$37,0))=$CV7,"Supports",""),"")</f>
        <v/>
      </c>
      <c r="DO7" t="str">
        <f>_xlfn.IFNA(IF(INDEX('Detail-CL'!$D$8:$D$37,MATCH(DO$3,'Detail-CL'!$B$8:$B$37,0))=$CV7,"Supports",""),"")</f>
        <v/>
      </c>
      <c r="DP7" t="str">
        <f>_xlfn.IFNA(IF(INDEX('Detail-CL'!$D$8:$D$37,MATCH(DP$3,'Detail-CL'!$B$8:$B$37,0))=$CV7,"Supports",""),"")</f>
        <v/>
      </c>
      <c r="DQ7" t="str">
        <f>_xlfn.IFNA(IF(INDEX('Detail-CL'!$D$8:$D$37,MATCH(DQ$3,'Detail-CL'!$B$8:$B$37,0))=$CV7,"Supports",""),"")</f>
        <v/>
      </c>
      <c r="DR7" t="str">
        <f>_xlfn.IFNA(IF(INDEX('Detail-CL'!$D$8:$D$37,MATCH(DR$3,'Detail-CL'!$B$8:$B$37,0))=$CV7,"Supports",""),"")</f>
        <v/>
      </c>
      <c r="DS7" t="str">
        <f>_xlfn.IFNA(IF(INDEX('Detail-CL'!$D$8:$D$37,MATCH(DS$3,'Detail-CL'!$B$8:$B$37,0))=$CV7,"Supports",""),"")</f>
        <v/>
      </c>
      <c r="DT7" t="str">
        <f>_xlfn.IFNA(IF(INDEX('Detail-CL'!$D$8:$D$37,MATCH(DT$3,'Detail-CL'!$B$8:$B$37,0))=$CV7,"Supports",""),"")</f>
        <v/>
      </c>
      <c r="DU7" t="str">
        <f>_xlfn.IFNA(IF(INDEX('Detail-CL'!$D$8:$D$37,MATCH(DU$3,'Detail-CL'!$B$8:$B$37,0))=$CV7,"Supports",""),"")</f>
        <v/>
      </c>
      <c r="DV7" t="str">
        <f>_xlfn.IFNA(IF(INDEX('Detail-CL'!$D$8:$D$37,MATCH(DV$3,'Detail-CL'!$B$8:$B$37,0))=$CV7,"Supports",""),"")</f>
        <v/>
      </c>
      <c r="DW7" t="str">
        <f>_xlfn.IFNA(IF(INDEX('Detail-CL'!$D$8:$D$37,MATCH(DW$3,'Detail-CL'!$B$8:$B$37,0))=$CV7,"Supports",""),"")</f>
        <v/>
      </c>
      <c r="DX7" t="str">
        <f>_xlfn.IFNA(IF(INDEX('Detail-CL'!$D$8:$D$37,MATCH(DX$3,'Detail-CL'!$B$8:$B$37,0))=$CV7,"Supports",""),"")</f>
        <v/>
      </c>
      <c r="DY7" t="str">
        <f>_xlfn.IFNA(IF(INDEX('Detail-CL'!$D$8:$D$37,MATCH(DY$3,'Detail-CL'!$B$8:$B$37,0))=$CV7,"Supports",""),"")</f>
        <v/>
      </c>
      <c r="DZ7" t="str">
        <f>_xlfn.IFNA(IF(INDEX('Detail-CL'!$D$8:$D$37,MATCH(DZ$3,'Detail-CL'!$B$8:$B$37,0))=$CV7,"Supports",""),"")</f>
        <v/>
      </c>
      <c r="EA7" t="str">
        <f t="shared" si="28"/>
        <v/>
      </c>
      <c r="EB7" t="str">
        <f t="shared" si="29"/>
        <v/>
      </c>
      <c r="EC7" t="str">
        <f t="shared" si="30"/>
        <v/>
      </c>
      <c r="ED7" t="str">
        <f t="shared" si="31"/>
        <v/>
      </c>
      <c r="EE7" t="str">
        <f t="shared" si="32"/>
        <v/>
      </c>
      <c r="EF7" t="str">
        <f t="shared" si="33"/>
        <v/>
      </c>
      <c r="EG7" t="str">
        <f t="shared" si="34"/>
        <v/>
      </c>
      <c r="EH7" t="str">
        <f t="shared" si="35"/>
        <v/>
      </c>
      <c r="EI7" t="str">
        <f t="shared" si="36"/>
        <v/>
      </c>
      <c r="EJ7" t="str">
        <f t="shared" si="37"/>
        <v/>
      </c>
      <c r="EK7" t="str">
        <f t="shared" si="38"/>
        <v/>
      </c>
      <c r="EL7" t="str">
        <f t="shared" si="39"/>
        <v/>
      </c>
      <c r="EM7" t="str">
        <f t="shared" si="40"/>
        <v/>
      </c>
      <c r="EN7" t="str">
        <f t="shared" si="41"/>
        <v/>
      </c>
      <c r="EO7" t="str">
        <f t="shared" si="42"/>
        <v/>
      </c>
      <c r="EP7" t="str">
        <f t="shared" si="43"/>
        <v/>
      </c>
      <c r="EQ7" t="str">
        <f t="shared" si="44"/>
        <v/>
      </c>
      <c r="ER7" t="str">
        <f t="shared" si="45"/>
        <v/>
      </c>
      <c r="ES7" t="str">
        <f t="shared" si="46"/>
        <v/>
      </c>
      <c r="ET7" t="str">
        <f t="shared" si="47"/>
        <v/>
      </c>
      <c r="EU7" t="str">
        <f t="shared" si="24"/>
        <v/>
      </c>
      <c r="EV7" t="str">
        <f t="shared" si="24"/>
        <v/>
      </c>
      <c r="EW7" t="str">
        <f t="shared" si="24"/>
        <v/>
      </c>
      <c r="EX7" t="str">
        <f t="shared" si="24"/>
        <v/>
      </c>
      <c r="EY7" t="str">
        <f t="shared" si="24"/>
        <v/>
      </c>
      <c r="EZ7" t="str">
        <f t="shared" si="24"/>
        <v/>
      </c>
      <c r="FA7" t="str">
        <f t="shared" si="24"/>
        <v/>
      </c>
      <c r="FB7" t="str">
        <f t="shared" si="24"/>
        <v/>
      </c>
      <c r="FC7" t="str">
        <f t="shared" si="24"/>
        <v/>
      </c>
      <c r="FD7" s="20" t="str">
        <f t="shared" si="24"/>
        <v/>
      </c>
    </row>
    <row r="8" spans="1:160" x14ac:dyDescent="0.25">
      <c r="A8" t="s">
        <v>61</v>
      </c>
      <c r="B8">
        <v>0.01</v>
      </c>
      <c r="D8">
        <f>+'Site-Wide'!H12</f>
        <v>5</v>
      </c>
      <c r="E8" t="str">
        <f>IF('Site-Wide'!I12="","",'Site-Wide'!I12)</f>
        <v/>
      </c>
      <c r="F8">
        <f t="shared" si="1"/>
        <v>0</v>
      </c>
      <c r="G8" t="e">
        <f t="shared" si="25"/>
        <v>#N/A</v>
      </c>
      <c r="H8" t="str" cm="1">
        <f t="array" ref="H8">_xlfn.IFNA(INDEX($E$4:$E$13,G8),"")</f>
        <v/>
      </c>
      <c r="J8" t="s">
        <v>60</v>
      </c>
      <c r="T8">
        <f>+'Site-Wide'!D12</f>
        <v>5</v>
      </c>
      <c r="U8" t="str">
        <f>IF('Site-Wide'!E12="","",'Site-Wide'!E12)</f>
        <v/>
      </c>
      <c r="V8">
        <f t="shared" si="2"/>
        <v>0</v>
      </c>
      <c r="W8" t="e">
        <f t="shared" si="26"/>
        <v>#N/A</v>
      </c>
      <c r="X8" t="str" cm="1">
        <f t="array" ref="X8">_xlfn.IFNA(INDEX($U$4:$U$13,W8),"")</f>
        <v/>
      </c>
      <c r="Z8" t="s">
        <v>60</v>
      </c>
      <c r="AJ8" s="2">
        <v>6</v>
      </c>
      <c r="AK8" s="7">
        <v>2</v>
      </c>
      <c r="AL8" s="8" t="str">
        <f>IF(INDEX('Detail-CL'!$B$8:$B$37,MATCH(AK8,'Detail-CL'!$A$8:$A$37,0))="","",INDEX('Detail-CL'!$B$8:$B$37,MATCH(AK8,'Detail-CL'!$A$8:$A$37,0)))</f>
        <v/>
      </c>
      <c r="AM8" s="8" t="s">
        <v>38</v>
      </c>
      <c r="AN8" s="8" t="str">
        <f>IF(AL8="","",IF(INDEX('Detail-CL'!$G$8:$G$37,MATCH(AK8,'Detail-CL'!$A$8:$A$37,0))&lt;&gt;"Yes","","Yes"))</f>
        <v/>
      </c>
      <c r="AP8" s="2" t="str">
        <f t="shared" si="3"/>
        <v/>
      </c>
      <c r="AQ8" s="2" t="str">
        <f t="shared" si="4"/>
        <v/>
      </c>
      <c r="AR8" s="2" t="str">
        <f t="shared" si="27"/>
        <v/>
      </c>
      <c r="AT8" s="2" t="str">
        <f t="array" ref="AT8">IFERROR(INDEX($AP$3:$AP$92,MATCH(0,COUNTIF($AT$2:AT7,$AP$3:$AP$92&amp;"") + IF($AP$3:$AP$92="",1,0), 0)),"")</f>
        <v/>
      </c>
      <c r="AU8" s="2" t="str">
        <f t="shared" si="5"/>
        <v/>
      </c>
      <c r="AV8" s="2" t="str">
        <f t="shared" si="6"/>
        <v/>
      </c>
      <c r="AY8">
        <v>6</v>
      </c>
      <c r="AZ8" t="str">
        <f>IF(INDEX('Detail-SR'!$E$8:$E$27,MATCH($AY8,'Detail-SR'!$A$8:$A$27,0))=AZ$2,IF(INDEX('Detail-SR'!$B$8:$B$27,MATCH($AY8,'Detail-SR'!$A$8:$A$27,0))="","",INDEX('Detail-SR'!$B$8:$B$27,MATCH($AY8,'Detail-SR'!$A$8:$A$27,0))),"")</f>
        <v/>
      </c>
      <c r="BA8" t="str">
        <f>IF(INDEX('Detail-SR'!$E$8:$E$27,MATCH($AY8,'Detail-SR'!$A$8:$A$27,0))=BA$2,IF(INDEX('Detail-SR'!$B$8:$B$27,MATCH($AY8,'Detail-SR'!$A$8:$A$27,0))="","",INDEX('Detail-SR'!$B$8:$B$27,MATCH($AY8,'Detail-SR'!$A$8:$A$27,0))),"")</f>
        <v/>
      </c>
      <c r="BB8" t="str">
        <f>IF(INDEX('Detail-SR'!$E$8:$E$27,MATCH($AY8,'Detail-SR'!$A$8:$A$27,0))=BB$2,IF(INDEX('Detail-SR'!$B$8:$B$27,MATCH($AY8,'Detail-SR'!$A$8:$A$27,0))="","",INDEX('Detail-SR'!$B$8:$B$27,MATCH($AY8,'Detail-SR'!$A$8:$A$27,0))),"")</f>
        <v/>
      </c>
      <c r="BC8">
        <f t="shared" si="7"/>
        <v>0</v>
      </c>
      <c r="BD8" t="e">
        <f t="shared" si="8"/>
        <v>#N/A</v>
      </c>
      <c r="BE8">
        <f t="shared" si="9"/>
        <v>0</v>
      </c>
      <c r="BF8" t="e">
        <f t="shared" si="10"/>
        <v>#N/A</v>
      </c>
      <c r="BG8">
        <f t="shared" si="11"/>
        <v>0</v>
      </c>
      <c r="BH8" t="e">
        <f t="shared" si="12"/>
        <v>#N/A</v>
      </c>
      <c r="BI8" t="str" cm="1">
        <f t="array" ref="BI8">_xlfn.IFNA(INDEX($AZ$3:$AZ$22,BD8),"")</f>
        <v/>
      </c>
      <c r="BJ8" t="str" cm="1">
        <f t="array" ref="BJ8">_xlfn.IFNA(INDEX($BA$3:$BA$22,BF8),"")</f>
        <v/>
      </c>
      <c r="BK8" t="str" cm="1">
        <f t="array" ref="BK8">_xlfn.IFNA(INDEX($BB$3:$BB$22,BH8),"")</f>
        <v/>
      </c>
      <c r="BM8" s="5" t="s">
        <v>62</v>
      </c>
      <c r="BX8" s="21">
        <v>5</v>
      </c>
      <c r="BY8" t="str">
        <f>IF(INDEX('Site-Wide'!$E$8:$E$17,MATCH(BX8,'Site-Wide'!$D$8:$D$17,0))="","",INDEX('Site-Wide'!$E$8:$E$17,MATCH(BX8,'Site-Wide'!$D$8:$D$17,0)))</f>
        <v/>
      </c>
      <c r="BZ8">
        <f>+'Site-Wide'!M12</f>
        <v>0</v>
      </c>
      <c r="CA8">
        <f>+'Site-Wide'!N12</f>
        <v>0</v>
      </c>
      <c r="CB8">
        <f>+'Site-Wide'!O12</f>
        <v>0</v>
      </c>
      <c r="CC8">
        <f>+'Site-Wide'!P12</f>
        <v>0</v>
      </c>
      <c r="CD8">
        <f>+'Site-Wide'!Q12</f>
        <v>0</v>
      </c>
      <c r="CE8">
        <f>+'Site-Wide'!R12</f>
        <v>0</v>
      </c>
      <c r="CF8">
        <f>+'Site-Wide'!S12</f>
        <v>0</v>
      </c>
      <c r="CG8">
        <f>+'Site-Wide'!T12</f>
        <v>0</v>
      </c>
      <c r="CH8">
        <f>+'Site-Wide'!U12</f>
        <v>0</v>
      </c>
      <c r="CI8">
        <f>+'Site-Wide'!V12</f>
        <v>0</v>
      </c>
      <c r="CJ8" t="str">
        <f t="shared" si="13"/>
        <v/>
      </c>
      <c r="CK8" t="str">
        <f t="shared" si="14"/>
        <v/>
      </c>
      <c r="CL8" t="str">
        <f t="shared" si="15"/>
        <v/>
      </c>
      <c r="CM8" t="str">
        <f t="shared" si="16"/>
        <v/>
      </c>
      <c r="CN8" t="str">
        <f t="shared" si="17"/>
        <v/>
      </c>
      <c r="CO8" t="str">
        <f t="shared" si="18"/>
        <v/>
      </c>
      <c r="CP8" t="str">
        <f t="shared" si="19"/>
        <v/>
      </c>
      <c r="CQ8" t="str">
        <f t="shared" si="20"/>
        <v/>
      </c>
      <c r="CR8" t="str">
        <f t="shared" si="21"/>
        <v/>
      </c>
      <c r="CS8" s="20" t="str">
        <f t="shared" si="22"/>
        <v/>
      </c>
      <c r="CU8" s="21">
        <v>5</v>
      </c>
      <c r="CV8" t="str">
        <f>IF(INDEX('Site-Wide'!$E$8:$E$17,MATCH(CU8,'Site-Wide'!$D$8:$D$17,0))="","",INDEX('Site-Wide'!$E$8:$E$17,MATCH(CU8,'Site-Wide'!$D$8:$D$17,0)))</f>
        <v/>
      </c>
      <c r="CW8" t="str">
        <f>_xlfn.IFNA(IF(INDEX('Detail-CL'!$D$8:$D$37,MATCH(CW$3,'Detail-CL'!$B$8:$B$37,0))=$CV8,"Supports",""),"")</f>
        <v/>
      </c>
      <c r="CX8" t="str">
        <f>_xlfn.IFNA(IF(INDEX('Detail-CL'!$D$8:$D$37,MATCH(CX$3,'Detail-CL'!$B$8:$B$37,0))=$CV8,"Supports",""),"")</f>
        <v/>
      </c>
      <c r="CY8" t="str">
        <f>_xlfn.IFNA(IF(INDEX('Detail-CL'!$D$8:$D$37,MATCH(CY$3,'Detail-CL'!$B$8:$B$37,0))=$CV8,"Supports",""),"")</f>
        <v/>
      </c>
      <c r="CZ8" t="str">
        <f>_xlfn.IFNA(IF(INDEX('Detail-CL'!$D$8:$D$37,MATCH(CZ$3,'Detail-CL'!$B$8:$B$37,0))=$CV8,"Supports",""),"")</f>
        <v/>
      </c>
      <c r="DA8" t="str">
        <f>_xlfn.IFNA(IF(INDEX('Detail-CL'!$D$8:$D$37,MATCH(DA$3,'Detail-CL'!$B$8:$B$37,0))=$CV8,"Supports",""),"")</f>
        <v/>
      </c>
      <c r="DB8" t="str">
        <f>_xlfn.IFNA(IF(INDEX('Detail-CL'!$D$8:$D$37,MATCH(DB$3,'Detail-CL'!$B$8:$B$37,0))=$CV8,"Supports",""),"")</f>
        <v/>
      </c>
      <c r="DC8" t="str">
        <f>_xlfn.IFNA(IF(INDEX('Detail-CL'!$D$8:$D$37,MATCH(DC$3,'Detail-CL'!$B$8:$B$37,0))=$CV8,"Supports",""),"")</f>
        <v/>
      </c>
      <c r="DD8" t="str">
        <f>_xlfn.IFNA(IF(INDEX('Detail-CL'!$D$8:$D$37,MATCH(DD$3,'Detail-CL'!$B$8:$B$37,0))=$CV8,"Supports",""),"")</f>
        <v/>
      </c>
      <c r="DE8" t="str">
        <f>_xlfn.IFNA(IF(INDEX('Detail-CL'!$D$8:$D$37,MATCH(DE$3,'Detail-CL'!$B$8:$B$37,0))=$CV8,"Supports",""),"")</f>
        <v/>
      </c>
      <c r="DF8" t="str">
        <f>_xlfn.IFNA(IF(INDEX('Detail-CL'!$D$8:$D$37,MATCH(DF$3,'Detail-CL'!$B$8:$B$37,0))=$CV8,"Supports",""),"")</f>
        <v/>
      </c>
      <c r="DG8" t="str">
        <f>_xlfn.IFNA(IF(INDEX('Detail-CL'!$D$8:$D$37,MATCH(DG$3,'Detail-CL'!$B$8:$B$37,0))=$CV8,"Supports",""),"")</f>
        <v/>
      </c>
      <c r="DH8" t="str">
        <f>_xlfn.IFNA(IF(INDEX('Detail-CL'!$D$8:$D$37,MATCH(DH$3,'Detail-CL'!$B$8:$B$37,0))=$CV8,"Supports",""),"")</f>
        <v/>
      </c>
      <c r="DI8" t="str">
        <f>_xlfn.IFNA(IF(INDEX('Detail-CL'!$D$8:$D$37,MATCH(DI$3,'Detail-CL'!$B$8:$B$37,0))=$CV8,"Supports",""),"")</f>
        <v/>
      </c>
      <c r="DJ8" t="str">
        <f>_xlfn.IFNA(IF(INDEX('Detail-CL'!$D$8:$D$37,MATCH(DJ$3,'Detail-CL'!$B$8:$B$37,0))=$CV8,"Supports",""),"")</f>
        <v/>
      </c>
      <c r="DK8" t="str">
        <f>_xlfn.IFNA(IF(INDEX('Detail-CL'!$D$8:$D$37,MATCH(DK$3,'Detail-CL'!$B$8:$B$37,0))=$CV8,"Supports",""),"")</f>
        <v/>
      </c>
      <c r="DL8" t="str">
        <f>_xlfn.IFNA(IF(INDEX('Detail-CL'!$D$8:$D$37,MATCH(DL$3,'Detail-CL'!$B$8:$B$37,0))=$CV8,"Supports",""),"")</f>
        <v/>
      </c>
      <c r="DM8" t="str">
        <f>_xlfn.IFNA(IF(INDEX('Detail-CL'!$D$8:$D$37,MATCH(DM$3,'Detail-CL'!$B$8:$B$37,0))=$CV8,"Supports",""),"")</f>
        <v/>
      </c>
      <c r="DN8" t="str">
        <f>_xlfn.IFNA(IF(INDEX('Detail-CL'!$D$8:$D$37,MATCH(DN$3,'Detail-CL'!$B$8:$B$37,0))=$CV8,"Supports",""),"")</f>
        <v/>
      </c>
      <c r="DO8" t="str">
        <f>_xlfn.IFNA(IF(INDEX('Detail-CL'!$D$8:$D$37,MATCH(DO$3,'Detail-CL'!$B$8:$B$37,0))=$CV8,"Supports",""),"")</f>
        <v/>
      </c>
      <c r="DP8" t="str">
        <f>_xlfn.IFNA(IF(INDEX('Detail-CL'!$D$8:$D$37,MATCH(DP$3,'Detail-CL'!$B$8:$B$37,0))=$CV8,"Supports",""),"")</f>
        <v/>
      </c>
      <c r="DQ8" t="str">
        <f>_xlfn.IFNA(IF(INDEX('Detail-CL'!$D$8:$D$37,MATCH(DQ$3,'Detail-CL'!$B$8:$B$37,0))=$CV8,"Supports",""),"")</f>
        <v/>
      </c>
      <c r="DR8" t="str">
        <f>_xlfn.IFNA(IF(INDEX('Detail-CL'!$D$8:$D$37,MATCH(DR$3,'Detail-CL'!$B$8:$B$37,0))=$CV8,"Supports",""),"")</f>
        <v/>
      </c>
      <c r="DS8" t="str">
        <f>_xlfn.IFNA(IF(INDEX('Detail-CL'!$D$8:$D$37,MATCH(DS$3,'Detail-CL'!$B$8:$B$37,0))=$CV8,"Supports",""),"")</f>
        <v/>
      </c>
      <c r="DT8" t="str">
        <f>_xlfn.IFNA(IF(INDEX('Detail-CL'!$D$8:$D$37,MATCH(DT$3,'Detail-CL'!$B$8:$B$37,0))=$CV8,"Supports",""),"")</f>
        <v/>
      </c>
      <c r="DU8" t="str">
        <f>_xlfn.IFNA(IF(INDEX('Detail-CL'!$D$8:$D$37,MATCH(DU$3,'Detail-CL'!$B$8:$B$37,0))=$CV8,"Supports",""),"")</f>
        <v/>
      </c>
      <c r="DV8" t="str">
        <f>_xlfn.IFNA(IF(INDEX('Detail-CL'!$D$8:$D$37,MATCH(DV$3,'Detail-CL'!$B$8:$B$37,0))=$CV8,"Supports",""),"")</f>
        <v/>
      </c>
      <c r="DW8" t="str">
        <f>_xlfn.IFNA(IF(INDEX('Detail-CL'!$D$8:$D$37,MATCH(DW$3,'Detail-CL'!$B$8:$B$37,0))=$CV8,"Supports",""),"")</f>
        <v/>
      </c>
      <c r="DX8" t="str">
        <f>_xlfn.IFNA(IF(INDEX('Detail-CL'!$D$8:$D$37,MATCH(DX$3,'Detail-CL'!$B$8:$B$37,0))=$CV8,"Supports",""),"")</f>
        <v/>
      </c>
      <c r="DY8" t="str">
        <f>_xlfn.IFNA(IF(INDEX('Detail-CL'!$D$8:$D$37,MATCH(DY$3,'Detail-CL'!$B$8:$B$37,0))=$CV8,"Supports",""),"")</f>
        <v/>
      </c>
      <c r="DZ8" t="str">
        <f>_xlfn.IFNA(IF(INDEX('Detail-CL'!$D$8:$D$37,MATCH(DZ$3,'Detail-CL'!$B$8:$B$37,0))=$CV8,"Supports",""),"")</f>
        <v/>
      </c>
      <c r="EA8" t="str">
        <f t="shared" si="28"/>
        <v/>
      </c>
      <c r="EB8" t="str">
        <f t="shared" si="29"/>
        <v/>
      </c>
      <c r="EC8" t="str">
        <f t="shared" si="30"/>
        <v/>
      </c>
      <c r="ED8" t="str">
        <f t="shared" si="31"/>
        <v/>
      </c>
      <c r="EE8" t="str">
        <f t="shared" si="32"/>
        <v/>
      </c>
      <c r="EF8" t="str">
        <f t="shared" si="33"/>
        <v/>
      </c>
      <c r="EG8" t="str">
        <f t="shared" si="34"/>
        <v/>
      </c>
      <c r="EH8" t="str">
        <f t="shared" si="35"/>
        <v/>
      </c>
      <c r="EI8" t="str">
        <f t="shared" si="36"/>
        <v/>
      </c>
      <c r="EJ8" t="str">
        <f t="shared" si="37"/>
        <v/>
      </c>
      <c r="EK8" t="str">
        <f t="shared" si="38"/>
        <v/>
      </c>
      <c r="EL8" t="str">
        <f t="shared" si="39"/>
        <v/>
      </c>
      <c r="EM8" t="str">
        <f t="shared" si="40"/>
        <v/>
      </c>
      <c r="EN8" t="str">
        <f t="shared" si="41"/>
        <v/>
      </c>
      <c r="EO8" t="str">
        <f t="shared" si="42"/>
        <v/>
      </c>
      <c r="EP8" t="str">
        <f t="shared" si="43"/>
        <v/>
      </c>
      <c r="EQ8" t="str">
        <f t="shared" si="44"/>
        <v/>
      </c>
      <c r="ER8" t="str">
        <f t="shared" si="45"/>
        <v/>
      </c>
      <c r="ES8" t="str">
        <f t="shared" si="46"/>
        <v/>
      </c>
      <c r="ET8" t="str">
        <f t="shared" si="47"/>
        <v/>
      </c>
      <c r="EU8" t="str">
        <f t="shared" si="24"/>
        <v/>
      </c>
      <c r="EV8" t="str">
        <f t="shared" si="24"/>
        <v/>
      </c>
      <c r="EW8" t="str">
        <f t="shared" si="24"/>
        <v/>
      </c>
      <c r="EX8" t="str">
        <f t="shared" si="24"/>
        <v/>
      </c>
      <c r="EY8" t="str">
        <f t="shared" si="24"/>
        <v/>
      </c>
      <c r="EZ8" t="str">
        <f t="shared" si="24"/>
        <v/>
      </c>
      <c r="FA8" t="str">
        <f t="shared" si="24"/>
        <v/>
      </c>
      <c r="FB8" t="str">
        <f t="shared" si="24"/>
        <v/>
      </c>
      <c r="FC8" t="str">
        <f t="shared" si="24"/>
        <v/>
      </c>
      <c r="FD8" s="20" t="str">
        <f t="shared" si="24"/>
        <v/>
      </c>
    </row>
    <row r="9" spans="1:160" x14ac:dyDescent="0.25">
      <c r="A9" t="s">
        <v>63</v>
      </c>
      <c r="B9">
        <v>1E-3</v>
      </c>
      <c r="D9">
        <f>+'Site-Wide'!H13</f>
        <v>6</v>
      </c>
      <c r="E9" t="str">
        <f>IF('Site-Wide'!I13="","",'Site-Wide'!I13)</f>
        <v/>
      </c>
      <c r="F9">
        <f t="shared" si="1"/>
        <v>0</v>
      </c>
      <c r="G9" t="e">
        <f t="shared" si="25"/>
        <v>#N/A</v>
      </c>
      <c r="H9" t="str" cm="1">
        <f t="array" ref="H9">_xlfn.IFNA(INDEX($E$4:$E$13,G9),"")</f>
        <v/>
      </c>
      <c r="J9" s="5" t="s">
        <v>64</v>
      </c>
      <c r="T9">
        <f>+'Site-Wide'!D13</f>
        <v>6</v>
      </c>
      <c r="U9" t="str">
        <f>IF('Site-Wide'!E13="","",'Site-Wide'!E13)</f>
        <v/>
      </c>
      <c r="V9">
        <f t="shared" si="2"/>
        <v>0</v>
      </c>
      <c r="W9" t="e">
        <f t="shared" si="26"/>
        <v>#N/A</v>
      </c>
      <c r="X9" t="str" cm="1">
        <f t="array" ref="X9">_xlfn.IFNA(INDEX($U$4:$U$13,W9),"")</f>
        <v/>
      </c>
      <c r="Z9" s="5" t="s">
        <v>65</v>
      </c>
      <c r="AJ9" s="2">
        <v>7</v>
      </c>
      <c r="AK9" s="7">
        <v>3</v>
      </c>
      <c r="AL9" s="8" t="str">
        <f>IF(INDEX('Detail-CL'!$B$8:$B$37,MATCH(AK9,'Detail-CL'!$A$8:$A$37,0))="","",INDEX('Detail-CL'!$B$8:$B$37,MATCH(AK9,'Detail-CL'!$A$8:$A$37,0)))</f>
        <v/>
      </c>
      <c r="AM9" s="8" t="s">
        <v>37</v>
      </c>
      <c r="AN9" s="8" t="str">
        <f>IF(AL9="","",IF(INDEX('Detail-CL'!$E$8:$E$37,MATCH(AK9,'Detail-CL'!$A$8:$A$37,0))&lt;&gt;"Yes","","Yes"))</f>
        <v/>
      </c>
      <c r="AP9" s="2" t="str">
        <f t="shared" si="3"/>
        <v/>
      </c>
      <c r="AQ9" s="2" t="str">
        <f t="shared" si="4"/>
        <v/>
      </c>
      <c r="AR9" s="2" t="str">
        <f t="shared" si="27"/>
        <v/>
      </c>
      <c r="AT9" s="2" t="str">
        <f t="array" ref="AT9">IFERROR(INDEX($AP$3:$AP$92,MATCH(0,COUNTIF($AT$2:AT8,$AP$3:$AP$92&amp;"") + IF($AP$3:$AP$92="",1,0), 0)),"")</f>
        <v/>
      </c>
      <c r="AU9" s="2" t="str">
        <f t="shared" si="5"/>
        <v/>
      </c>
      <c r="AV9" s="2" t="str">
        <f t="shared" si="6"/>
        <v/>
      </c>
      <c r="AY9">
        <v>7</v>
      </c>
      <c r="AZ9" t="str">
        <f>IF(INDEX('Detail-SR'!$E$8:$E$27,MATCH($AY9,'Detail-SR'!$A$8:$A$27,0))=AZ$2,IF(INDEX('Detail-SR'!$B$8:$B$27,MATCH($AY9,'Detail-SR'!$A$8:$A$27,0))="","",INDEX('Detail-SR'!$B$8:$B$27,MATCH($AY9,'Detail-SR'!$A$8:$A$27,0))),"")</f>
        <v/>
      </c>
      <c r="BA9" t="str">
        <f>IF(INDEX('Detail-SR'!$E$8:$E$27,MATCH($AY9,'Detail-SR'!$A$8:$A$27,0))=BA$2,IF(INDEX('Detail-SR'!$B$8:$B$27,MATCH($AY9,'Detail-SR'!$A$8:$A$27,0))="","",INDEX('Detail-SR'!$B$8:$B$27,MATCH($AY9,'Detail-SR'!$A$8:$A$27,0))),"")</f>
        <v/>
      </c>
      <c r="BB9" t="str">
        <f>IF(INDEX('Detail-SR'!$E$8:$E$27,MATCH($AY9,'Detail-SR'!$A$8:$A$27,0))=BB$2,IF(INDEX('Detail-SR'!$B$8:$B$27,MATCH($AY9,'Detail-SR'!$A$8:$A$27,0))="","",INDEX('Detail-SR'!$B$8:$B$27,MATCH($AY9,'Detail-SR'!$A$8:$A$27,0))),"")</f>
        <v/>
      </c>
      <c r="BC9">
        <f t="shared" si="7"/>
        <v>0</v>
      </c>
      <c r="BD9" t="e">
        <f t="shared" si="8"/>
        <v>#N/A</v>
      </c>
      <c r="BE9">
        <f t="shared" si="9"/>
        <v>0</v>
      </c>
      <c r="BF9" t="e">
        <f t="shared" si="10"/>
        <v>#N/A</v>
      </c>
      <c r="BG9">
        <f t="shared" si="11"/>
        <v>0</v>
      </c>
      <c r="BH9" t="e">
        <f t="shared" si="12"/>
        <v>#N/A</v>
      </c>
      <c r="BI9" t="str" cm="1">
        <f t="array" ref="BI9">_xlfn.IFNA(INDEX($AZ$3:$AZ$22,BD9),"")</f>
        <v/>
      </c>
      <c r="BJ9" t="str" cm="1">
        <f t="array" ref="BJ9">_xlfn.IFNA(INDEX($BA$3:$BA$22,BF9),"")</f>
        <v/>
      </c>
      <c r="BK9" t="str" cm="1">
        <f t="array" ref="BK9">_xlfn.IFNA(INDEX($BB$3:$BB$22,BH9),"")</f>
        <v/>
      </c>
      <c r="BX9" s="21">
        <v>6</v>
      </c>
      <c r="BY9" t="str">
        <f>IF(INDEX('Site-Wide'!$E$8:$E$17,MATCH(BX9,'Site-Wide'!$D$8:$D$17,0))="","",INDEX('Site-Wide'!$E$8:$E$17,MATCH(BX9,'Site-Wide'!$D$8:$D$17,0)))</f>
        <v/>
      </c>
      <c r="BZ9">
        <f>+'Site-Wide'!M13</f>
        <v>0</v>
      </c>
      <c r="CA9">
        <f>+'Site-Wide'!N13</f>
        <v>0</v>
      </c>
      <c r="CB9">
        <f>+'Site-Wide'!O13</f>
        <v>0</v>
      </c>
      <c r="CC9">
        <f>+'Site-Wide'!P13</f>
        <v>0</v>
      </c>
      <c r="CD9">
        <f>+'Site-Wide'!Q13</f>
        <v>0</v>
      </c>
      <c r="CE9">
        <f>+'Site-Wide'!R13</f>
        <v>0</v>
      </c>
      <c r="CF9">
        <f>+'Site-Wide'!S13</f>
        <v>0</v>
      </c>
      <c r="CG9">
        <f>+'Site-Wide'!T13</f>
        <v>0</v>
      </c>
      <c r="CH9">
        <f>+'Site-Wide'!U13</f>
        <v>0</v>
      </c>
      <c r="CI9">
        <f>+'Site-Wide'!V13</f>
        <v>0</v>
      </c>
      <c r="CJ9" t="str">
        <f t="shared" si="13"/>
        <v/>
      </c>
      <c r="CK9" t="str">
        <f t="shared" si="14"/>
        <v/>
      </c>
      <c r="CL9" t="str">
        <f t="shared" si="15"/>
        <v/>
      </c>
      <c r="CM9" t="str">
        <f t="shared" si="16"/>
        <v/>
      </c>
      <c r="CN9" t="str">
        <f t="shared" si="17"/>
        <v/>
      </c>
      <c r="CO9" t="str">
        <f t="shared" si="18"/>
        <v/>
      </c>
      <c r="CP9" t="str">
        <f t="shared" si="19"/>
        <v/>
      </c>
      <c r="CQ9" t="str">
        <f t="shared" si="20"/>
        <v/>
      </c>
      <c r="CR9" t="str">
        <f t="shared" si="21"/>
        <v/>
      </c>
      <c r="CS9" s="20" t="str">
        <f t="shared" si="22"/>
        <v/>
      </c>
      <c r="CU9" s="21">
        <v>6</v>
      </c>
      <c r="CV9" t="str">
        <f>IF(INDEX('Site-Wide'!$E$8:$E$17,MATCH(CU9,'Site-Wide'!$D$8:$D$17,0))="","",INDEX('Site-Wide'!$E$8:$E$17,MATCH(CU9,'Site-Wide'!$D$8:$D$17,0)))</f>
        <v/>
      </c>
      <c r="CW9" t="str">
        <f>_xlfn.IFNA(IF(INDEX('Detail-CL'!$D$8:$D$37,MATCH(CW$3,'Detail-CL'!$B$8:$B$37,0))=$CV9,"Supports",""),"")</f>
        <v/>
      </c>
      <c r="CX9" t="str">
        <f>_xlfn.IFNA(IF(INDEX('Detail-CL'!$D$8:$D$37,MATCH(CX$3,'Detail-CL'!$B$8:$B$37,0))=$CV9,"Supports",""),"")</f>
        <v/>
      </c>
      <c r="CY9" t="str">
        <f>_xlfn.IFNA(IF(INDEX('Detail-CL'!$D$8:$D$37,MATCH(CY$3,'Detail-CL'!$B$8:$B$37,0))=$CV9,"Supports",""),"")</f>
        <v/>
      </c>
      <c r="CZ9" t="str">
        <f>_xlfn.IFNA(IF(INDEX('Detail-CL'!$D$8:$D$37,MATCH(CZ$3,'Detail-CL'!$B$8:$B$37,0))=$CV9,"Supports",""),"")</f>
        <v/>
      </c>
      <c r="DA9" t="str">
        <f>_xlfn.IFNA(IF(INDEX('Detail-CL'!$D$8:$D$37,MATCH(DA$3,'Detail-CL'!$B$8:$B$37,0))=$CV9,"Supports",""),"")</f>
        <v/>
      </c>
      <c r="DB9" t="str">
        <f>_xlfn.IFNA(IF(INDEX('Detail-CL'!$D$8:$D$37,MATCH(DB$3,'Detail-CL'!$B$8:$B$37,0))=$CV9,"Supports",""),"")</f>
        <v/>
      </c>
      <c r="DC9" t="str">
        <f>_xlfn.IFNA(IF(INDEX('Detail-CL'!$D$8:$D$37,MATCH(DC$3,'Detail-CL'!$B$8:$B$37,0))=$CV9,"Supports",""),"")</f>
        <v/>
      </c>
      <c r="DD9" t="str">
        <f>_xlfn.IFNA(IF(INDEX('Detail-CL'!$D$8:$D$37,MATCH(DD$3,'Detail-CL'!$B$8:$B$37,0))=$CV9,"Supports",""),"")</f>
        <v/>
      </c>
      <c r="DE9" t="str">
        <f>_xlfn.IFNA(IF(INDEX('Detail-CL'!$D$8:$D$37,MATCH(DE$3,'Detail-CL'!$B$8:$B$37,0))=$CV9,"Supports",""),"")</f>
        <v/>
      </c>
      <c r="DF9" t="str">
        <f>_xlfn.IFNA(IF(INDEX('Detail-CL'!$D$8:$D$37,MATCH(DF$3,'Detail-CL'!$B$8:$B$37,0))=$CV9,"Supports",""),"")</f>
        <v/>
      </c>
      <c r="DG9" t="str">
        <f>_xlfn.IFNA(IF(INDEX('Detail-CL'!$D$8:$D$37,MATCH(DG$3,'Detail-CL'!$B$8:$B$37,0))=$CV9,"Supports",""),"")</f>
        <v/>
      </c>
      <c r="DH9" t="str">
        <f>_xlfn.IFNA(IF(INDEX('Detail-CL'!$D$8:$D$37,MATCH(DH$3,'Detail-CL'!$B$8:$B$37,0))=$CV9,"Supports",""),"")</f>
        <v/>
      </c>
      <c r="DI9" t="str">
        <f>_xlfn.IFNA(IF(INDEX('Detail-CL'!$D$8:$D$37,MATCH(DI$3,'Detail-CL'!$B$8:$B$37,0))=$CV9,"Supports",""),"")</f>
        <v/>
      </c>
      <c r="DJ9" t="str">
        <f>_xlfn.IFNA(IF(INDEX('Detail-CL'!$D$8:$D$37,MATCH(DJ$3,'Detail-CL'!$B$8:$B$37,0))=$CV9,"Supports",""),"")</f>
        <v/>
      </c>
      <c r="DK9" t="str">
        <f>_xlfn.IFNA(IF(INDEX('Detail-CL'!$D$8:$D$37,MATCH(DK$3,'Detail-CL'!$B$8:$B$37,0))=$CV9,"Supports",""),"")</f>
        <v/>
      </c>
      <c r="DL9" t="str">
        <f>_xlfn.IFNA(IF(INDEX('Detail-CL'!$D$8:$D$37,MATCH(DL$3,'Detail-CL'!$B$8:$B$37,0))=$CV9,"Supports",""),"")</f>
        <v/>
      </c>
      <c r="DM9" t="str">
        <f>_xlfn.IFNA(IF(INDEX('Detail-CL'!$D$8:$D$37,MATCH(DM$3,'Detail-CL'!$B$8:$B$37,0))=$CV9,"Supports",""),"")</f>
        <v/>
      </c>
      <c r="DN9" t="str">
        <f>_xlfn.IFNA(IF(INDEX('Detail-CL'!$D$8:$D$37,MATCH(DN$3,'Detail-CL'!$B$8:$B$37,0))=$CV9,"Supports",""),"")</f>
        <v/>
      </c>
      <c r="DO9" t="str">
        <f>_xlfn.IFNA(IF(INDEX('Detail-CL'!$D$8:$D$37,MATCH(DO$3,'Detail-CL'!$B$8:$B$37,0))=$CV9,"Supports",""),"")</f>
        <v/>
      </c>
      <c r="DP9" t="str">
        <f>_xlfn.IFNA(IF(INDEX('Detail-CL'!$D$8:$D$37,MATCH(DP$3,'Detail-CL'!$B$8:$B$37,0))=$CV9,"Supports",""),"")</f>
        <v/>
      </c>
      <c r="DQ9" t="str">
        <f>_xlfn.IFNA(IF(INDEX('Detail-CL'!$D$8:$D$37,MATCH(DQ$3,'Detail-CL'!$B$8:$B$37,0))=$CV9,"Supports",""),"")</f>
        <v/>
      </c>
      <c r="DR9" t="str">
        <f>_xlfn.IFNA(IF(INDEX('Detail-CL'!$D$8:$D$37,MATCH(DR$3,'Detail-CL'!$B$8:$B$37,0))=$CV9,"Supports",""),"")</f>
        <v/>
      </c>
      <c r="DS9" t="str">
        <f>_xlfn.IFNA(IF(INDEX('Detail-CL'!$D$8:$D$37,MATCH(DS$3,'Detail-CL'!$B$8:$B$37,0))=$CV9,"Supports",""),"")</f>
        <v/>
      </c>
      <c r="DT9" t="str">
        <f>_xlfn.IFNA(IF(INDEX('Detail-CL'!$D$8:$D$37,MATCH(DT$3,'Detail-CL'!$B$8:$B$37,0))=$CV9,"Supports",""),"")</f>
        <v/>
      </c>
      <c r="DU9" t="str">
        <f>_xlfn.IFNA(IF(INDEX('Detail-CL'!$D$8:$D$37,MATCH(DU$3,'Detail-CL'!$B$8:$B$37,0))=$CV9,"Supports",""),"")</f>
        <v/>
      </c>
      <c r="DV9" t="str">
        <f>_xlfn.IFNA(IF(INDEX('Detail-CL'!$D$8:$D$37,MATCH(DV$3,'Detail-CL'!$B$8:$B$37,0))=$CV9,"Supports",""),"")</f>
        <v/>
      </c>
      <c r="DW9" t="str">
        <f>_xlfn.IFNA(IF(INDEX('Detail-CL'!$D$8:$D$37,MATCH(DW$3,'Detail-CL'!$B$8:$B$37,0))=$CV9,"Supports",""),"")</f>
        <v/>
      </c>
      <c r="DX9" t="str">
        <f>_xlfn.IFNA(IF(INDEX('Detail-CL'!$D$8:$D$37,MATCH(DX$3,'Detail-CL'!$B$8:$B$37,0))=$CV9,"Supports",""),"")</f>
        <v/>
      </c>
      <c r="DY9" t="str">
        <f>_xlfn.IFNA(IF(INDEX('Detail-CL'!$D$8:$D$37,MATCH(DY$3,'Detail-CL'!$B$8:$B$37,0))=$CV9,"Supports",""),"")</f>
        <v/>
      </c>
      <c r="DZ9" t="str">
        <f>_xlfn.IFNA(IF(INDEX('Detail-CL'!$D$8:$D$37,MATCH(DZ$3,'Detail-CL'!$B$8:$B$37,0))=$CV9,"Supports",""),"")</f>
        <v/>
      </c>
      <c r="EA9" t="str">
        <f t="shared" si="28"/>
        <v/>
      </c>
      <c r="EB9" t="str">
        <f t="shared" si="29"/>
        <v/>
      </c>
      <c r="EC9" t="str">
        <f t="shared" si="30"/>
        <v/>
      </c>
      <c r="ED9" t="str">
        <f t="shared" si="31"/>
        <v/>
      </c>
      <c r="EE9" t="str">
        <f t="shared" si="32"/>
        <v/>
      </c>
      <c r="EF9" t="str">
        <f t="shared" si="33"/>
        <v/>
      </c>
      <c r="EG9" t="str">
        <f t="shared" si="34"/>
        <v/>
      </c>
      <c r="EH9" t="str">
        <f t="shared" si="35"/>
        <v/>
      </c>
      <c r="EI9" t="str">
        <f t="shared" si="36"/>
        <v/>
      </c>
      <c r="EJ9" t="str">
        <f t="shared" si="37"/>
        <v/>
      </c>
      <c r="EK9" t="str">
        <f t="shared" si="38"/>
        <v/>
      </c>
      <c r="EL9" t="str">
        <f t="shared" si="39"/>
        <v/>
      </c>
      <c r="EM9" t="str">
        <f t="shared" si="40"/>
        <v/>
      </c>
      <c r="EN9" t="str">
        <f t="shared" si="41"/>
        <v/>
      </c>
      <c r="EO9" t="str">
        <f t="shared" si="42"/>
        <v/>
      </c>
      <c r="EP9" t="str">
        <f t="shared" si="43"/>
        <v/>
      </c>
      <c r="EQ9" t="str">
        <f t="shared" si="44"/>
        <v/>
      </c>
      <c r="ER9" t="str">
        <f t="shared" si="45"/>
        <v/>
      </c>
      <c r="ES9" t="str">
        <f t="shared" si="46"/>
        <v/>
      </c>
      <c r="ET9" t="str">
        <f t="shared" si="47"/>
        <v/>
      </c>
      <c r="EU9" t="str">
        <f t="shared" si="24"/>
        <v/>
      </c>
      <c r="EV9" t="str">
        <f t="shared" si="24"/>
        <v/>
      </c>
      <c r="EW9" t="str">
        <f t="shared" si="24"/>
        <v/>
      </c>
      <c r="EX9" t="str">
        <f t="shared" si="24"/>
        <v/>
      </c>
      <c r="EY9" t="str">
        <f t="shared" si="24"/>
        <v/>
      </c>
      <c r="EZ9" t="str">
        <f t="shared" si="24"/>
        <v/>
      </c>
      <c r="FA9" t="str">
        <f t="shared" si="24"/>
        <v/>
      </c>
      <c r="FB9" t="str">
        <f t="shared" si="24"/>
        <v/>
      </c>
      <c r="FC9" t="str">
        <f t="shared" si="24"/>
        <v/>
      </c>
      <c r="FD9" s="20" t="str">
        <f t="shared" si="24"/>
        <v/>
      </c>
    </row>
    <row r="10" spans="1:160" x14ac:dyDescent="0.25">
      <c r="D10">
        <f>+'Site-Wide'!H14</f>
        <v>7</v>
      </c>
      <c r="E10" t="str">
        <f>IF('Site-Wide'!I14="","",'Site-Wide'!I14)</f>
        <v/>
      </c>
      <c r="F10">
        <f t="shared" si="1"/>
        <v>0</v>
      </c>
      <c r="G10" t="e">
        <f t="shared" si="25"/>
        <v>#N/A</v>
      </c>
      <c r="H10" t="str" cm="1">
        <f t="array" ref="H10">_xlfn.IFNA(INDEX($E$4:$E$13,G10),"")</f>
        <v/>
      </c>
      <c r="T10">
        <f>+'Site-Wide'!D14</f>
        <v>7</v>
      </c>
      <c r="U10" t="str">
        <f>IF('Site-Wide'!E14="","",'Site-Wide'!E14)</f>
        <v/>
      </c>
      <c r="V10">
        <f t="shared" si="2"/>
        <v>0</v>
      </c>
      <c r="W10" t="e">
        <f t="shared" si="26"/>
        <v>#N/A</v>
      </c>
      <c r="X10" t="str" cm="1">
        <f t="array" ref="X10">_xlfn.IFNA(INDEX($U$4:$U$13,W10),"")</f>
        <v/>
      </c>
      <c r="AJ10" s="2">
        <v>8</v>
      </c>
      <c r="AK10" s="7">
        <v>3</v>
      </c>
      <c r="AL10" s="8" t="str">
        <f>IF(INDEX('Detail-CL'!$B$8:$B$37,MATCH(AK10,'Detail-CL'!$A$8:$A$37,0))="","",INDEX('Detail-CL'!$B$8:$B$37,MATCH(AK10,'Detail-CL'!$A$8:$A$37,0)))</f>
        <v/>
      </c>
      <c r="AM10" s="8" t="s">
        <v>49</v>
      </c>
      <c r="AN10" s="8" t="str">
        <f>IF(AL10="","",IF(INDEX('Detail-CL'!$F$8:$F$37,MATCH(AK10,'Detail-CL'!$A$8:$A$37,0))&lt;&gt;"Yes","","Yes"))</f>
        <v/>
      </c>
      <c r="AP10" s="2" t="str">
        <f t="shared" si="3"/>
        <v/>
      </c>
      <c r="AQ10" s="2" t="str">
        <f t="shared" si="4"/>
        <v/>
      </c>
      <c r="AR10" s="2" t="str">
        <f t="shared" si="27"/>
        <v/>
      </c>
      <c r="AT10" s="2" t="str">
        <f t="array" ref="AT10">IFERROR(INDEX($AP$3:$AP$92,MATCH(0,COUNTIF($AT$2:AT9,$AP$3:$AP$92&amp;"") + IF($AP$3:$AP$92="",1,0), 0)),"")</f>
        <v/>
      </c>
      <c r="AU10" s="2" t="str">
        <f t="shared" si="5"/>
        <v/>
      </c>
      <c r="AV10" s="2" t="str">
        <f t="shared" si="6"/>
        <v/>
      </c>
      <c r="AY10">
        <v>8</v>
      </c>
      <c r="AZ10" t="str">
        <f>IF(INDEX('Detail-SR'!$E$8:$E$27,MATCH($AY10,'Detail-SR'!$A$8:$A$27,0))=AZ$2,IF(INDEX('Detail-SR'!$B$8:$B$27,MATCH($AY10,'Detail-SR'!$A$8:$A$27,0))="","",INDEX('Detail-SR'!$B$8:$B$27,MATCH($AY10,'Detail-SR'!$A$8:$A$27,0))),"")</f>
        <v/>
      </c>
      <c r="BA10" t="str">
        <f>IF(INDEX('Detail-SR'!$E$8:$E$27,MATCH($AY10,'Detail-SR'!$A$8:$A$27,0))=BA$2,IF(INDEX('Detail-SR'!$B$8:$B$27,MATCH($AY10,'Detail-SR'!$A$8:$A$27,0))="","",INDEX('Detail-SR'!$B$8:$B$27,MATCH($AY10,'Detail-SR'!$A$8:$A$27,0))),"")</f>
        <v/>
      </c>
      <c r="BB10" t="str">
        <f>IF(INDEX('Detail-SR'!$E$8:$E$27,MATCH($AY10,'Detail-SR'!$A$8:$A$27,0))=BB$2,IF(INDEX('Detail-SR'!$B$8:$B$27,MATCH($AY10,'Detail-SR'!$A$8:$A$27,0))="","",INDEX('Detail-SR'!$B$8:$B$27,MATCH($AY10,'Detail-SR'!$A$8:$A$27,0))),"")</f>
        <v/>
      </c>
      <c r="BC10">
        <f t="shared" si="7"/>
        <v>0</v>
      </c>
      <c r="BD10" t="e">
        <f t="shared" si="8"/>
        <v>#N/A</v>
      </c>
      <c r="BE10">
        <f t="shared" si="9"/>
        <v>0</v>
      </c>
      <c r="BF10" t="e">
        <f t="shared" si="10"/>
        <v>#N/A</v>
      </c>
      <c r="BG10">
        <f t="shared" si="11"/>
        <v>0</v>
      </c>
      <c r="BH10" t="e">
        <f t="shared" si="12"/>
        <v>#N/A</v>
      </c>
      <c r="BI10" t="str" cm="1">
        <f t="array" ref="BI10">_xlfn.IFNA(INDEX($AZ$3:$AZ$22,BD10),"")</f>
        <v/>
      </c>
      <c r="BJ10" t="str" cm="1">
        <f t="array" ref="BJ10">_xlfn.IFNA(INDEX($BA$3:$BA$22,BF10),"")</f>
        <v/>
      </c>
      <c r="BK10" t="str" cm="1">
        <f t="array" ref="BK10">_xlfn.IFNA(INDEX($BB$3:$BB$22,BH10),"")</f>
        <v/>
      </c>
      <c r="BX10" s="21">
        <v>7</v>
      </c>
      <c r="BY10" t="str">
        <f>IF(INDEX('Site-Wide'!$E$8:$E$17,MATCH(BX10,'Site-Wide'!$D$8:$D$17,0))="","",INDEX('Site-Wide'!$E$8:$E$17,MATCH(BX10,'Site-Wide'!$D$8:$D$17,0)))</f>
        <v/>
      </c>
      <c r="BZ10">
        <f>+'Site-Wide'!M14</f>
        <v>0</v>
      </c>
      <c r="CA10">
        <f>+'Site-Wide'!N14</f>
        <v>0</v>
      </c>
      <c r="CB10">
        <f>+'Site-Wide'!O14</f>
        <v>0</v>
      </c>
      <c r="CC10">
        <f>+'Site-Wide'!P14</f>
        <v>0</v>
      </c>
      <c r="CD10">
        <f>+'Site-Wide'!Q14</f>
        <v>0</v>
      </c>
      <c r="CE10">
        <f>+'Site-Wide'!R14</f>
        <v>0</v>
      </c>
      <c r="CF10">
        <f>+'Site-Wide'!S14</f>
        <v>0</v>
      </c>
      <c r="CG10">
        <f>+'Site-Wide'!T14</f>
        <v>0</v>
      </c>
      <c r="CH10">
        <f>+'Site-Wide'!U14</f>
        <v>0</v>
      </c>
      <c r="CI10">
        <f>+'Site-Wide'!V14</f>
        <v>0</v>
      </c>
      <c r="CJ10" t="str">
        <f t="shared" si="13"/>
        <v/>
      </c>
      <c r="CK10" t="str">
        <f t="shared" si="14"/>
        <v/>
      </c>
      <c r="CL10" t="str">
        <f t="shared" si="15"/>
        <v/>
      </c>
      <c r="CM10" t="str">
        <f t="shared" si="16"/>
        <v/>
      </c>
      <c r="CN10" t="str">
        <f t="shared" si="17"/>
        <v/>
      </c>
      <c r="CO10" t="str">
        <f t="shared" si="18"/>
        <v/>
      </c>
      <c r="CP10" t="str">
        <f t="shared" si="19"/>
        <v/>
      </c>
      <c r="CQ10" t="str">
        <f t="shared" si="20"/>
        <v/>
      </c>
      <c r="CR10" t="str">
        <f t="shared" si="21"/>
        <v/>
      </c>
      <c r="CS10" s="20" t="str">
        <f t="shared" si="22"/>
        <v/>
      </c>
      <c r="CU10" s="21">
        <v>7</v>
      </c>
      <c r="CV10" t="str">
        <f>IF(INDEX('Site-Wide'!$E$8:$E$17,MATCH(CU10,'Site-Wide'!$D$8:$D$17,0))="","",INDEX('Site-Wide'!$E$8:$E$17,MATCH(CU10,'Site-Wide'!$D$8:$D$17,0)))</f>
        <v/>
      </c>
      <c r="CW10" t="str">
        <f>_xlfn.IFNA(IF(INDEX('Detail-CL'!$D$8:$D$37,MATCH(CW$3,'Detail-CL'!$B$8:$B$37,0))=$CV10,"Supports",""),"")</f>
        <v/>
      </c>
      <c r="CX10" t="str">
        <f>_xlfn.IFNA(IF(INDEX('Detail-CL'!$D$8:$D$37,MATCH(CX$3,'Detail-CL'!$B$8:$B$37,0))=$CV10,"Supports",""),"")</f>
        <v/>
      </c>
      <c r="CY10" t="str">
        <f>_xlfn.IFNA(IF(INDEX('Detail-CL'!$D$8:$D$37,MATCH(CY$3,'Detail-CL'!$B$8:$B$37,0))=$CV10,"Supports",""),"")</f>
        <v/>
      </c>
      <c r="CZ10" t="str">
        <f>_xlfn.IFNA(IF(INDEX('Detail-CL'!$D$8:$D$37,MATCH(CZ$3,'Detail-CL'!$B$8:$B$37,0))=$CV10,"Supports",""),"")</f>
        <v/>
      </c>
      <c r="DA10" t="str">
        <f>_xlfn.IFNA(IF(INDEX('Detail-CL'!$D$8:$D$37,MATCH(DA$3,'Detail-CL'!$B$8:$B$37,0))=$CV10,"Supports",""),"")</f>
        <v/>
      </c>
      <c r="DB10" t="str">
        <f>_xlfn.IFNA(IF(INDEX('Detail-CL'!$D$8:$D$37,MATCH(DB$3,'Detail-CL'!$B$8:$B$37,0))=$CV10,"Supports",""),"")</f>
        <v/>
      </c>
      <c r="DC10" t="str">
        <f>_xlfn.IFNA(IF(INDEX('Detail-CL'!$D$8:$D$37,MATCH(DC$3,'Detail-CL'!$B$8:$B$37,0))=$CV10,"Supports",""),"")</f>
        <v/>
      </c>
      <c r="DD10" t="str">
        <f>_xlfn.IFNA(IF(INDEX('Detail-CL'!$D$8:$D$37,MATCH(DD$3,'Detail-CL'!$B$8:$B$37,0))=$CV10,"Supports",""),"")</f>
        <v/>
      </c>
      <c r="DE10" t="str">
        <f>_xlfn.IFNA(IF(INDEX('Detail-CL'!$D$8:$D$37,MATCH(DE$3,'Detail-CL'!$B$8:$B$37,0))=$CV10,"Supports",""),"")</f>
        <v/>
      </c>
      <c r="DF10" t="str">
        <f>_xlfn.IFNA(IF(INDEX('Detail-CL'!$D$8:$D$37,MATCH(DF$3,'Detail-CL'!$B$8:$B$37,0))=$CV10,"Supports",""),"")</f>
        <v/>
      </c>
      <c r="DG10" t="str">
        <f>_xlfn.IFNA(IF(INDEX('Detail-CL'!$D$8:$D$37,MATCH(DG$3,'Detail-CL'!$B$8:$B$37,0))=$CV10,"Supports",""),"")</f>
        <v/>
      </c>
      <c r="DH10" t="str">
        <f>_xlfn.IFNA(IF(INDEX('Detail-CL'!$D$8:$D$37,MATCH(DH$3,'Detail-CL'!$B$8:$B$37,0))=$CV10,"Supports",""),"")</f>
        <v/>
      </c>
      <c r="DI10" t="str">
        <f>_xlfn.IFNA(IF(INDEX('Detail-CL'!$D$8:$D$37,MATCH(DI$3,'Detail-CL'!$B$8:$B$37,0))=$CV10,"Supports",""),"")</f>
        <v/>
      </c>
      <c r="DJ10" t="str">
        <f>_xlfn.IFNA(IF(INDEX('Detail-CL'!$D$8:$D$37,MATCH(DJ$3,'Detail-CL'!$B$8:$B$37,0))=$CV10,"Supports",""),"")</f>
        <v/>
      </c>
      <c r="DK10" t="str">
        <f>_xlfn.IFNA(IF(INDEX('Detail-CL'!$D$8:$D$37,MATCH(DK$3,'Detail-CL'!$B$8:$B$37,0))=$CV10,"Supports",""),"")</f>
        <v/>
      </c>
      <c r="DL10" t="str">
        <f>_xlfn.IFNA(IF(INDEX('Detail-CL'!$D$8:$D$37,MATCH(DL$3,'Detail-CL'!$B$8:$B$37,0))=$CV10,"Supports",""),"")</f>
        <v/>
      </c>
      <c r="DM10" t="str">
        <f>_xlfn.IFNA(IF(INDEX('Detail-CL'!$D$8:$D$37,MATCH(DM$3,'Detail-CL'!$B$8:$B$37,0))=$CV10,"Supports",""),"")</f>
        <v/>
      </c>
      <c r="DN10" t="str">
        <f>_xlfn.IFNA(IF(INDEX('Detail-CL'!$D$8:$D$37,MATCH(DN$3,'Detail-CL'!$B$8:$B$37,0))=$CV10,"Supports",""),"")</f>
        <v/>
      </c>
      <c r="DO10" t="str">
        <f>_xlfn.IFNA(IF(INDEX('Detail-CL'!$D$8:$D$37,MATCH(DO$3,'Detail-CL'!$B$8:$B$37,0))=$CV10,"Supports",""),"")</f>
        <v/>
      </c>
      <c r="DP10" t="str">
        <f>_xlfn.IFNA(IF(INDEX('Detail-CL'!$D$8:$D$37,MATCH(DP$3,'Detail-CL'!$B$8:$B$37,0))=$CV10,"Supports",""),"")</f>
        <v/>
      </c>
      <c r="DQ10" t="str">
        <f>_xlfn.IFNA(IF(INDEX('Detail-CL'!$D$8:$D$37,MATCH(DQ$3,'Detail-CL'!$B$8:$B$37,0))=$CV10,"Supports",""),"")</f>
        <v/>
      </c>
      <c r="DR10" t="str">
        <f>_xlfn.IFNA(IF(INDEX('Detail-CL'!$D$8:$D$37,MATCH(DR$3,'Detail-CL'!$B$8:$B$37,0))=$CV10,"Supports",""),"")</f>
        <v/>
      </c>
      <c r="DS10" t="str">
        <f>_xlfn.IFNA(IF(INDEX('Detail-CL'!$D$8:$D$37,MATCH(DS$3,'Detail-CL'!$B$8:$B$37,0))=$CV10,"Supports",""),"")</f>
        <v/>
      </c>
      <c r="DT10" t="str">
        <f>_xlfn.IFNA(IF(INDEX('Detail-CL'!$D$8:$D$37,MATCH(DT$3,'Detail-CL'!$B$8:$B$37,0))=$CV10,"Supports",""),"")</f>
        <v/>
      </c>
      <c r="DU10" t="str">
        <f>_xlfn.IFNA(IF(INDEX('Detail-CL'!$D$8:$D$37,MATCH(DU$3,'Detail-CL'!$B$8:$B$37,0))=$CV10,"Supports",""),"")</f>
        <v/>
      </c>
      <c r="DV10" t="str">
        <f>_xlfn.IFNA(IF(INDEX('Detail-CL'!$D$8:$D$37,MATCH(DV$3,'Detail-CL'!$B$8:$B$37,0))=$CV10,"Supports",""),"")</f>
        <v/>
      </c>
      <c r="DW10" t="str">
        <f>_xlfn.IFNA(IF(INDEX('Detail-CL'!$D$8:$D$37,MATCH(DW$3,'Detail-CL'!$B$8:$B$37,0))=$CV10,"Supports",""),"")</f>
        <v/>
      </c>
      <c r="DX10" t="str">
        <f>_xlfn.IFNA(IF(INDEX('Detail-CL'!$D$8:$D$37,MATCH(DX$3,'Detail-CL'!$B$8:$B$37,0))=$CV10,"Supports",""),"")</f>
        <v/>
      </c>
      <c r="DY10" t="str">
        <f>_xlfn.IFNA(IF(INDEX('Detail-CL'!$D$8:$D$37,MATCH(DY$3,'Detail-CL'!$B$8:$B$37,0))=$CV10,"Supports",""),"")</f>
        <v/>
      </c>
      <c r="DZ10" t="str">
        <f>_xlfn.IFNA(IF(INDEX('Detail-CL'!$D$8:$D$37,MATCH(DZ$3,'Detail-CL'!$B$8:$B$37,0))=$CV10,"Supports",""),"")</f>
        <v/>
      </c>
      <c r="EA10" t="str">
        <f t="shared" si="28"/>
        <v/>
      </c>
      <c r="EB10" t="str">
        <f t="shared" si="29"/>
        <v/>
      </c>
      <c r="EC10" t="str">
        <f t="shared" si="30"/>
        <v/>
      </c>
      <c r="ED10" t="str">
        <f t="shared" si="31"/>
        <v/>
      </c>
      <c r="EE10" t="str">
        <f t="shared" si="32"/>
        <v/>
      </c>
      <c r="EF10" t="str">
        <f t="shared" si="33"/>
        <v/>
      </c>
      <c r="EG10" t="str">
        <f t="shared" si="34"/>
        <v/>
      </c>
      <c r="EH10" t="str">
        <f t="shared" si="35"/>
        <v/>
      </c>
      <c r="EI10" t="str">
        <f t="shared" si="36"/>
        <v/>
      </c>
      <c r="EJ10" t="str">
        <f t="shared" si="37"/>
        <v/>
      </c>
      <c r="EK10" t="str">
        <f t="shared" si="38"/>
        <v/>
      </c>
      <c r="EL10" t="str">
        <f t="shared" si="39"/>
        <v/>
      </c>
      <c r="EM10" t="str">
        <f t="shared" si="40"/>
        <v/>
      </c>
      <c r="EN10" t="str">
        <f t="shared" si="41"/>
        <v/>
      </c>
      <c r="EO10" t="str">
        <f t="shared" si="42"/>
        <v/>
      </c>
      <c r="EP10" t="str">
        <f t="shared" si="43"/>
        <v/>
      </c>
      <c r="EQ10" t="str">
        <f t="shared" si="44"/>
        <v/>
      </c>
      <c r="ER10" t="str">
        <f t="shared" si="45"/>
        <v/>
      </c>
      <c r="ES10" t="str">
        <f t="shared" si="46"/>
        <v/>
      </c>
      <c r="ET10" t="str">
        <f t="shared" si="47"/>
        <v/>
      </c>
      <c r="EU10" t="str">
        <f t="shared" si="24"/>
        <v/>
      </c>
      <c r="EV10" t="str">
        <f t="shared" si="24"/>
        <v/>
      </c>
      <c r="EW10" t="str">
        <f t="shared" si="24"/>
        <v/>
      </c>
      <c r="EX10" t="str">
        <f t="shared" si="24"/>
        <v/>
      </c>
      <c r="EY10" t="str">
        <f t="shared" si="24"/>
        <v/>
      </c>
      <c r="EZ10" t="str">
        <f t="shared" si="24"/>
        <v/>
      </c>
      <c r="FA10" t="str">
        <f t="shared" si="24"/>
        <v/>
      </c>
      <c r="FB10" t="str">
        <f t="shared" si="24"/>
        <v/>
      </c>
      <c r="FC10" t="str">
        <f t="shared" si="24"/>
        <v/>
      </c>
      <c r="FD10" s="20" t="str">
        <f t="shared" si="24"/>
        <v/>
      </c>
    </row>
    <row r="11" spans="1:160" x14ac:dyDescent="0.25">
      <c r="D11">
        <f>+'Site-Wide'!H15</f>
        <v>8</v>
      </c>
      <c r="E11" t="str">
        <f>IF('Site-Wide'!I15="","",'Site-Wide'!I15)</f>
        <v/>
      </c>
      <c r="F11">
        <f t="shared" si="1"/>
        <v>0</v>
      </c>
      <c r="G11" t="e">
        <f t="shared" si="25"/>
        <v>#N/A</v>
      </c>
      <c r="H11" t="str" cm="1">
        <f t="array" ref="H11">_xlfn.IFNA(INDEX($E$4:$E$13,G11),"")</f>
        <v/>
      </c>
      <c r="T11">
        <f>+'Site-Wide'!D15</f>
        <v>8</v>
      </c>
      <c r="U11" t="str">
        <f>IF('Site-Wide'!E15="","",'Site-Wide'!E15)</f>
        <v/>
      </c>
      <c r="V11">
        <f t="shared" si="2"/>
        <v>0</v>
      </c>
      <c r="W11" t="e">
        <f t="shared" si="26"/>
        <v>#N/A</v>
      </c>
      <c r="X11" t="str" cm="1">
        <f t="array" ref="X11">_xlfn.IFNA(INDEX($U$4:$U$13,W11),"")</f>
        <v/>
      </c>
      <c r="AJ11" s="2">
        <v>9</v>
      </c>
      <c r="AK11" s="7">
        <v>3</v>
      </c>
      <c r="AL11" s="8" t="str">
        <f>IF(INDEX('Detail-CL'!$B$8:$B$37,MATCH(AK11,'Detail-CL'!$A$8:$A$37,0))="","",INDEX('Detail-CL'!$B$8:$B$37,MATCH(AK11,'Detail-CL'!$A$8:$A$37,0)))</f>
        <v/>
      </c>
      <c r="AM11" s="8" t="s">
        <v>38</v>
      </c>
      <c r="AN11" s="8" t="str">
        <f>IF(AL11="","",IF(INDEX('Detail-CL'!$G$8:$G$37,MATCH(AK11,'Detail-CL'!$A$8:$A$37,0))&lt;&gt;"Yes","","Yes"))</f>
        <v/>
      </c>
      <c r="AP11" s="2" t="str">
        <f t="shared" si="3"/>
        <v/>
      </c>
      <c r="AQ11" s="2" t="str">
        <f t="shared" si="4"/>
        <v/>
      </c>
      <c r="AR11" s="2" t="str">
        <f t="shared" si="27"/>
        <v/>
      </c>
      <c r="AT11" s="2" t="str">
        <f t="array" ref="AT11">IFERROR(INDEX($AP$3:$AP$92,MATCH(0,COUNTIF($AT$2:AT10,$AP$3:$AP$92&amp;"") + IF($AP$3:$AP$92="",1,0), 0)),"")</f>
        <v/>
      </c>
      <c r="AU11" s="2" t="str">
        <f t="shared" si="5"/>
        <v/>
      </c>
      <c r="AV11" s="2" t="str">
        <f t="shared" si="6"/>
        <v/>
      </c>
      <c r="AY11">
        <v>9</v>
      </c>
      <c r="AZ11" t="str">
        <f>IF(INDEX('Detail-SR'!$E$8:$E$27,MATCH($AY11,'Detail-SR'!$A$8:$A$27,0))=AZ$2,IF(INDEX('Detail-SR'!$B$8:$B$27,MATCH($AY11,'Detail-SR'!$A$8:$A$27,0))="","",INDEX('Detail-SR'!$B$8:$B$27,MATCH($AY11,'Detail-SR'!$A$8:$A$27,0))),"")</f>
        <v/>
      </c>
      <c r="BA11" t="str">
        <f>IF(INDEX('Detail-SR'!$E$8:$E$27,MATCH($AY11,'Detail-SR'!$A$8:$A$27,0))=BA$2,IF(INDEX('Detail-SR'!$B$8:$B$27,MATCH($AY11,'Detail-SR'!$A$8:$A$27,0))="","",INDEX('Detail-SR'!$B$8:$B$27,MATCH($AY11,'Detail-SR'!$A$8:$A$27,0))),"")</f>
        <v/>
      </c>
      <c r="BB11" t="str">
        <f>IF(INDEX('Detail-SR'!$E$8:$E$27,MATCH($AY11,'Detail-SR'!$A$8:$A$27,0))=BB$2,IF(INDEX('Detail-SR'!$B$8:$B$27,MATCH($AY11,'Detail-SR'!$A$8:$A$27,0))="","",INDEX('Detail-SR'!$B$8:$B$27,MATCH($AY11,'Detail-SR'!$A$8:$A$27,0))),"")</f>
        <v/>
      </c>
      <c r="BC11">
        <f t="shared" si="7"/>
        <v>0</v>
      </c>
      <c r="BD11" t="e">
        <f t="shared" si="8"/>
        <v>#N/A</v>
      </c>
      <c r="BE11">
        <f t="shared" si="9"/>
        <v>0</v>
      </c>
      <c r="BF11" t="e">
        <f t="shared" si="10"/>
        <v>#N/A</v>
      </c>
      <c r="BG11">
        <f t="shared" si="11"/>
        <v>0</v>
      </c>
      <c r="BH11" t="e">
        <f t="shared" si="12"/>
        <v>#N/A</v>
      </c>
      <c r="BI11" t="str" cm="1">
        <f t="array" ref="BI11">_xlfn.IFNA(INDEX($AZ$3:$AZ$22,BD11),"")</f>
        <v/>
      </c>
      <c r="BJ11" t="str" cm="1">
        <f t="array" ref="BJ11">_xlfn.IFNA(INDEX($BA$3:$BA$22,BF11),"")</f>
        <v/>
      </c>
      <c r="BK11" t="str" cm="1">
        <f t="array" ref="BK11">_xlfn.IFNA(INDEX($BB$3:$BB$22,BH11),"")</f>
        <v/>
      </c>
      <c r="BL11" s="1" t="s">
        <v>49</v>
      </c>
      <c r="BX11" s="21">
        <v>8</v>
      </c>
      <c r="BY11" t="str">
        <f>IF(INDEX('Site-Wide'!$E$8:$E$17,MATCH(BX11,'Site-Wide'!$D$8:$D$17,0))="","",INDEX('Site-Wide'!$E$8:$E$17,MATCH(BX11,'Site-Wide'!$D$8:$D$17,0)))</f>
        <v/>
      </c>
      <c r="BZ11">
        <f>+'Site-Wide'!M15</f>
        <v>0</v>
      </c>
      <c r="CA11">
        <f>+'Site-Wide'!N15</f>
        <v>0</v>
      </c>
      <c r="CB11">
        <f>+'Site-Wide'!O15</f>
        <v>0</v>
      </c>
      <c r="CC11">
        <f>+'Site-Wide'!P15</f>
        <v>0</v>
      </c>
      <c r="CD11">
        <f>+'Site-Wide'!Q15</f>
        <v>0</v>
      </c>
      <c r="CE11">
        <f>+'Site-Wide'!R15</f>
        <v>0</v>
      </c>
      <c r="CF11">
        <f>+'Site-Wide'!S15</f>
        <v>0</v>
      </c>
      <c r="CG11">
        <f>+'Site-Wide'!T15</f>
        <v>0</v>
      </c>
      <c r="CH11">
        <f>+'Site-Wide'!U15</f>
        <v>0</v>
      </c>
      <c r="CI11">
        <f>+'Site-Wide'!V15</f>
        <v>0</v>
      </c>
      <c r="CJ11" t="str">
        <f t="shared" si="13"/>
        <v/>
      </c>
      <c r="CK11" t="str">
        <f t="shared" si="14"/>
        <v/>
      </c>
      <c r="CL11" t="str">
        <f t="shared" si="15"/>
        <v/>
      </c>
      <c r="CM11" t="str">
        <f t="shared" si="16"/>
        <v/>
      </c>
      <c r="CN11" t="str">
        <f t="shared" si="17"/>
        <v/>
      </c>
      <c r="CO11" t="str">
        <f t="shared" si="18"/>
        <v/>
      </c>
      <c r="CP11" t="str">
        <f t="shared" si="19"/>
        <v/>
      </c>
      <c r="CQ11" t="str">
        <f t="shared" si="20"/>
        <v/>
      </c>
      <c r="CR11" t="str">
        <f t="shared" si="21"/>
        <v/>
      </c>
      <c r="CS11" s="20" t="str">
        <f t="shared" si="22"/>
        <v/>
      </c>
      <c r="CU11" s="21">
        <v>8</v>
      </c>
      <c r="CV11" t="str">
        <f>IF(INDEX('Site-Wide'!$E$8:$E$17,MATCH(CU11,'Site-Wide'!$D$8:$D$17,0))="","",INDEX('Site-Wide'!$E$8:$E$17,MATCH(CU11,'Site-Wide'!$D$8:$D$17,0)))</f>
        <v/>
      </c>
      <c r="CW11" t="str">
        <f>_xlfn.IFNA(IF(INDEX('Detail-CL'!$D$8:$D$37,MATCH(CW$3,'Detail-CL'!$B$8:$B$37,0))=$CV11,"Supports",""),"")</f>
        <v/>
      </c>
      <c r="CX11" t="str">
        <f>_xlfn.IFNA(IF(INDEX('Detail-CL'!$D$8:$D$37,MATCH(CX$3,'Detail-CL'!$B$8:$B$37,0))=$CV11,"Supports",""),"")</f>
        <v/>
      </c>
      <c r="CY11" t="str">
        <f>_xlfn.IFNA(IF(INDEX('Detail-CL'!$D$8:$D$37,MATCH(CY$3,'Detail-CL'!$B$8:$B$37,0))=$CV11,"Supports",""),"")</f>
        <v/>
      </c>
      <c r="CZ11" t="str">
        <f>_xlfn.IFNA(IF(INDEX('Detail-CL'!$D$8:$D$37,MATCH(CZ$3,'Detail-CL'!$B$8:$B$37,0))=$CV11,"Supports",""),"")</f>
        <v/>
      </c>
      <c r="DA11" t="str">
        <f>_xlfn.IFNA(IF(INDEX('Detail-CL'!$D$8:$D$37,MATCH(DA$3,'Detail-CL'!$B$8:$B$37,0))=$CV11,"Supports",""),"")</f>
        <v/>
      </c>
      <c r="DB11" t="str">
        <f>_xlfn.IFNA(IF(INDEX('Detail-CL'!$D$8:$D$37,MATCH(DB$3,'Detail-CL'!$B$8:$B$37,0))=$CV11,"Supports",""),"")</f>
        <v/>
      </c>
      <c r="DC11" t="str">
        <f>_xlfn.IFNA(IF(INDEX('Detail-CL'!$D$8:$D$37,MATCH(DC$3,'Detail-CL'!$B$8:$B$37,0))=$CV11,"Supports",""),"")</f>
        <v/>
      </c>
      <c r="DD11" t="str">
        <f>_xlfn.IFNA(IF(INDEX('Detail-CL'!$D$8:$D$37,MATCH(DD$3,'Detail-CL'!$B$8:$B$37,0))=$CV11,"Supports",""),"")</f>
        <v/>
      </c>
      <c r="DE11" t="str">
        <f>_xlfn.IFNA(IF(INDEX('Detail-CL'!$D$8:$D$37,MATCH(DE$3,'Detail-CL'!$B$8:$B$37,0))=$CV11,"Supports",""),"")</f>
        <v/>
      </c>
      <c r="DF11" t="str">
        <f>_xlfn.IFNA(IF(INDEX('Detail-CL'!$D$8:$D$37,MATCH(DF$3,'Detail-CL'!$B$8:$B$37,0))=$CV11,"Supports",""),"")</f>
        <v/>
      </c>
      <c r="DG11" t="str">
        <f>_xlfn.IFNA(IF(INDEX('Detail-CL'!$D$8:$D$37,MATCH(DG$3,'Detail-CL'!$B$8:$B$37,0))=$CV11,"Supports",""),"")</f>
        <v/>
      </c>
      <c r="DH11" t="str">
        <f>_xlfn.IFNA(IF(INDEX('Detail-CL'!$D$8:$D$37,MATCH(DH$3,'Detail-CL'!$B$8:$B$37,0))=$CV11,"Supports",""),"")</f>
        <v/>
      </c>
      <c r="DI11" t="str">
        <f>_xlfn.IFNA(IF(INDEX('Detail-CL'!$D$8:$D$37,MATCH(DI$3,'Detail-CL'!$B$8:$B$37,0))=$CV11,"Supports",""),"")</f>
        <v/>
      </c>
      <c r="DJ11" t="str">
        <f>_xlfn.IFNA(IF(INDEX('Detail-CL'!$D$8:$D$37,MATCH(DJ$3,'Detail-CL'!$B$8:$B$37,0))=$CV11,"Supports",""),"")</f>
        <v/>
      </c>
      <c r="DK11" t="str">
        <f>_xlfn.IFNA(IF(INDEX('Detail-CL'!$D$8:$D$37,MATCH(DK$3,'Detail-CL'!$B$8:$B$37,0))=$CV11,"Supports",""),"")</f>
        <v/>
      </c>
      <c r="DL11" t="str">
        <f>_xlfn.IFNA(IF(INDEX('Detail-CL'!$D$8:$D$37,MATCH(DL$3,'Detail-CL'!$B$8:$B$37,0))=$CV11,"Supports",""),"")</f>
        <v/>
      </c>
      <c r="DM11" t="str">
        <f>_xlfn.IFNA(IF(INDEX('Detail-CL'!$D$8:$D$37,MATCH(DM$3,'Detail-CL'!$B$8:$B$37,0))=$CV11,"Supports",""),"")</f>
        <v/>
      </c>
      <c r="DN11" t="str">
        <f>_xlfn.IFNA(IF(INDEX('Detail-CL'!$D$8:$D$37,MATCH(DN$3,'Detail-CL'!$B$8:$B$37,0))=$CV11,"Supports",""),"")</f>
        <v/>
      </c>
      <c r="DO11" t="str">
        <f>_xlfn.IFNA(IF(INDEX('Detail-CL'!$D$8:$D$37,MATCH(DO$3,'Detail-CL'!$B$8:$B$37,0))=$CV11,"Supports",""),"")</f>
        <v/>
      </c>
      <c r="DP11" t="str">
        <f>_xlfn.IFNA(IF(INDEX('Detail-CL'!$D$8:$D$37,MATCH(DP$3,'Detail-CL'!$B$8:$B$37,0))=$CV11,"Supports",""),"")</f>
        <v/>
      </c>
      <c r="DQ11" t="str">
        <f>_xlfn.IFNA(IF(INDEX('Detail-CL'!$D$8:$D$37,MATCH(DQ$3,'Detail-CL'!$B$8:$B$37,0))=$CV11,"Supports",""),"")</f>
        <v/>
      </c>
      <c r="DR11" t="str">
        <f>_xlfn.IFNA(IF(INDEX('Detail-CL'!$D$8:$D$37,MATCH(DR$3,'Detail-CL'!$B$8:$B$37,0))=$CV11,"Supports",""),"")</f>
        <v/>
      </c>
      <c r="DS11" t="str">
        <f>_xlfn.IFNA(IF(INDEX('Detail-CL'!$D$8:$D$37,MATCH(DS$3,'Detail-CL'!$B$8:$B$37,0))=$CV11,"Supports",""),"")</f>
        <v/>
      </c>
      <c r="DT11" t="str">
        <f>_xlfn.IFNA(IF(INDEX('Detail-CL'!$D$8:$D$37,MATCH(DT$3,'Detail-CL'!$B$8:$B$37,0))=$CV11,"Supports",""),"")</f>
        <v/>
      </c>
      <c r="DU11" t="str">
        <f>_xlfn.IFNA(IF(INDEX('Detail-CL'!$D$8:$D$37,MATCH(DU$3,'Detail-CL'!$B$8:$B$37,0))=$CV11,"Supports",""),"")</f>
        <v/>
      </c>
      <c r="DV11" t="str">
        <f>_xlfn.IFNA(IF(INDEX('Detail-CL'!$D$8:$D$37,MATCH(DV$3,'Detail-CL'!$B$8:$B$37,0))=$CV11,"Supports",""),"")</f>
        <v/>
      </c>
      <c r="DW11" t="str">
        <f>_xlfn.IFNA(IF(INDEX('Detail-CL'!$D$8:$D$37,MATCH(DW$3,'Detail-CL'!$B$8:$B$37,0))=$CV11,"Supports",""),"")</f>
        <v/>
      </c>
      <c r="DX11" t="str">
        <f>_xlfn.IFNA(IF(INDEX('Detail-CL'!$D$8:$D$37,MATCH(DX$3,'Detail-CL'!$B$8:$B$37,0))=$CV11,"Supports",""),"")</f>
        <v/>
      </c>
      <c r="DY11" t="str">
        <f>_xlfn.IFNA(IF(INDEX('Detail-CL'!$D$8:$D$37,MATCH(DY$3,'Detail-CL'!$B$8:$B$37,0))=$CV11,"Supports",""),"")</f>
        <v/>
      </c>
      <c r="DZ11" t="str">
        <f>_xlfn.IFNA(IF(INDEX('Detail-CL'!$D$8:$D$37,MATCH(DZ$3,'Detail-CL'!$B$8:$B$37,0))=$CV11,"Supports",""),"")</f>
        <v/>
      </c>
      <c r="EA11" t="str">
        <f t="shared" si="28"/>
        <v/>
      </c>
      <c r="EB11" t="str">
        <f t="shared" si="29"/>
        <v/>
      </c>
      <c r="EC11" t="str">
        <f t="shared" si="30"/>
        <v/>
      </c>
      <c r="ED11" t="str">
        <f t="shared" si="31"/>
        <v/>
      </c>
      <c r="EE11" t="str">
        <f t="shared" si="32"/>
        <v/>
      </c>
      <c r="EF11" t="str">
        <f t="shared" si="33"/>
        <v/>
      </c>
      <c r="EG11" t="str">
        <f t="shared" si="34"/>
        <v/>
      </c>
      <c r="EH11" t="str">
        <f t="shared" si="35"/>
        <v/>
      </c>
      <c r="EI11" t="str">
        <f t="shared" si="36"/>
        <v/>
      </c>
      <c r="EJ11" t="str">
        <f t="shared" si="37"/>
        <v/>
      </c>
      <c r="EK11" t="str">
        <f t="shared" si="38"/>
        <v/>
      </c>
      <c r="EL11" t="str">
        <f t="shared" si="39"/>
        <v/>
      </c>
      <c r="EM11" t="str">
        <f t="shared" si="40"/>
        <v/>
      </c>
      <c r="EN11" t="str">
        <f t="shared" si="41"/>
        <v/>
      </c>
      <c r="EO11" t="str">
        <f t="shared" si="42"/>
        <v/>
      </c>
      <c r="EP11" t="str">
        <f t="shared" si="43"/>
        <v/>
      </c>
      <c r="EQ11" t="str">
        <f t="shared" si="44"/>
        <v/>
      </c>
      <c r="ER11" t="str">
        <f t="shared" si="45"/>
        <v/>
      </c>
      <c r="ES11" t="str">
        <f t="shared" si="46"/>
        <v/>
      </c>
      <c r="ET11" t="str">
        <f t="shared" si="47"/>
        <v/>
      </c>
      <c r="EU11" t="str">
        <f t="shared" si="24"/>
        <v/>
      </c>
      <c r="EV11" t="str">
        <f t="shared" si="24"/>
        <v/>
      </c>
      <c r="EW11" t="str">
        <f t="shared" si="24"/>
        <v/>
      </c>
      <c r="EX11" t="str">
        <f t="shared" si="24"/>
        <v/>
      </c>
      <c r="EY11" t="str">
        <f t="shared" si="24"/>
        <v/>
      </c>
      <c r="EZ11" t="str">
        <f t="shared" si="24"/>
        <v/>
      </c>
      <c r="FA11" t="str">
        <f t="shared" si="24"/>
        <v/>
      </c>
      <c r="FB11" t="str">
        <f t="shared" si="24"/>
        <v/>
      </c>
      <c r="FC11" t="str">
        <f t="shared" si="24"/>
        <v/>
      </c>
      <c r="FD11" s="20" t="str">
        <f t="shared" si="24"/>
        <v/>
      </c>
    </row>
    <row r="12" spans="1:160" ht="30" x14ac:dyDescent="0.25">
      <c r="A12" s="1" t="s">
        <v>66</v>
      </c>
      <c r="B12" s="13" t="s">
        <v>117</v>
      </c>
      <c r="D12">
        <f>+'Site-Wide'!H16</f>
        <v>9</v>
      </c>
      <c r="E12" t="str">
        <f>IF('Site-Wide'!I16="","",'Site-Wide'!I16)</f>
        <v/>
      </c>
      <c r="F12">
        <f t="shared" si="1"/>
        <v>0</v>
      </c>
      <c r="G12" t="e">
        <f t="shared" si="25"/>
        <v>#N/A</v>
      </c>
      <c r="H12" t="str" cm="1">
        <f t="array" ref="H12">_xlfn.IFNA(INDEX($E$4:$E$13,G12),"")</f>
        <v/>
      </c>
      <c r="T12">
        <f>+'Site-Wide'!D16</f>
        <v>9</v>
      </c>
      <c r="U12" t="str">
        <f>IF('Site-Wide'!E16="","",'Site-Wide'!E16)</f>
        <v/>
      </c>
      <c r="V12">
        <f t="shared" si="2"/>
        <v>0</v>
      </c>
      <c r="W12" t="e">
        <f t="shared" si="26"/>
        <v>#N/A</v>
      </c>
      <c r="X12" t="str" cm="1">
        <f t="array" ref="X12">_xlfn.IFNA(INDEX($U$4:$U$13,W12),"")</f>
        <v/>
      </c>
      <c r="AJ12" s="2">
        <v>10</v>
      </c>
      <c r="AK12" s="7">
        <v>4</v>
      </c>
      <c r="AL12" s="8" t="str">
        <f>IF(INDEX('Detail-CL'!$B$8:$B$37,MATCH(AK12,'Detail-CL'!$A$8:$A$37,0))="","",INDEX('Detail-CL'!$B$8:$B$37,MATCH(AK12,'Detail-CL'!$A$8:$A$37,0)))</f>
        <v/>
      </c>
      <c r="AM12" s="8" t="s">
        <v>37</v>
      </c>
      <c r="AN12" s="8" t="str">
        <f>IF(AL12="","",IF(INDEX('Detail-CL'!$E$8:$E$37,MATCH(AK12,'Detail-CL'!$A$8:$A$37,0))&lt;&gt;"Yes","","Yes"))</f>
        <v/>
      </c>
      <c r="AP12" s="2" t="str">
        <f t="shared" si="3"/>
        <v/>
      </c>
      <c r="AQ12" s="2" t="str">
        <f t="shared" si="4"/>
        <v/>
      </c>
      <c r="AR12" s="2" t="str">
        <f t="shared" si="27"/>
        <v/>
      </c>
      <c r="AT12" s="2" t="str">
        <f t="array" ref="AT12">IFERROR(INDEX($AP$3:$AP$92,MATCH(0,COUNTIF($AT$2:AT11,$AP$3:$AP$92&amp;"") + IF($AP$3:$AP$92="",1,0), 0)),"")</f>
        <v/>
      </c>
      <c r="AU12" s="2" t="str">
        <f t="shared" si="5"/>
        <v/>
      </c>
      <c r="AV12" s="2" t="str">
        <f t="shared" si="6"/>
        <v/>
      </c>
      <c r="AY12">
        <v>10</v>
      </c>
      <c r="AZ12" t="str">
        <f>IF(INDEX('Detail-SR'!$E$8:$E$27,MATCH($AY12,'Detail-SR'!$A$8:$A$27,0))=AZ$2,IF(INDEX('Detail-SR'!$B$8:$B$27,MATCH($AY12,'Detail-SR'!$A$8:$A$27,0))="","",INDEX('Detail-SR'!$B$8:$B$27,MATCH($AY12,'Detail-SR'!$A$8:$A$27,0))),"")</f>
        <v/>
      </c>
      <c r="BA12" t="str">
        <f>IF(INDEX('Detail-SR'!$E$8:$E$27,MATCH($AY12,'Detail-SR'!$A$8:$A$27,0))=BA$2,IF(INDEX('Detail-SR'!$B$8:$B$27,MATCH($AY12,'Detail-SR'!$A$8:$A$27,0))="","",INDEX('Detail-SR'!$B$8:$B$27,MATCH($AY12,'Detail-SR'!$A$8:$A$27,0))),"")</f>
        <v/>
      </c>
      <c r="BB12" t="str">
        <f>IF(INDEX('Detail-SR'!$E$8:$E$27,MATCH($AY12,'Detail-SR'!$A$8:$A$27,0))=BB$2,IF(INDEX('Detail-SR'!$B$8:$B$27,MATCH($AY12,'Detail-SR'!$A$8:$A$27,0))="","",INDEX('Detail-SR'!$B$8:$B$27,MATCH($AY12,'Detail-SR'!$A$8:$A$27,0))),"")</f>
        <v/>
      </c>
      <c r="BC12">
        <f t="shared" si="7"/>
        <v>0</v>
      </c>
      <c r="BD12" t="e">
        <f t="shared" si="8"/>
        <v>#N/A</v>
      </c>
      <c r="BE12">
        <f t="shared" si="9"/>
        <v>0</v>
      </c>
      <c r="BF12" t="e">
        <f t="shared" si="10"/>
        <v>#N/A</v>
      </c>
      <c r="BG12">
        <f t="shared" si="11"/>
        <v>0</v>
      </c>
      <c r="BH12" t="e">
        <f t="shared" si="12"/>
        <v>#N/A</v>
      </c>
      <c r="BI12" t="str" cm="1">
        <f t="array" ref="BI12">_xlfn.IFNA(INDEX($AZ$3:$AZ$22,BD12),"")</f>
        <v/>
      </c>
      <c r="BJ12" t="str" cm="1">
        <f t="array" ref="BJ12">_xlfn.IFNA(INDEX($BA$3:$BA$22,BF12),"")</f>
        <v/>
      </c>
      <c r="BK12" t="str" cm="1">
        <f t="array" ref="BK12">_xlfn.IFNA(INDEX($BB$3:$BB$22,BH12),"")</f>
        <v/>
      </c>
      <c r="BL12" t="str">
        <f>ADDRESS(ROW(BJ2),COLUMN(BJ2))</f>
        <v>$BJ$2</v>
      </c>
      <c r="BM12" t="s">
        <v>52</v>
      </c>
      <c r="BX12" s="21">
        <v>9</v>
      </c>
      <c r="BY12" t="str">
        <f>IF(INDEX('Site-Wide'!$E$8:$E$17,MATCH(BX12,'Site-Wide'!$D$8:$D$17,0))="","",INDEX('Site-Wide'!$E$8:$E$17,MATCH(BX12,'Site-Wide'!$D$8:$D$17,0)))</f>
        <v/>
      </c>
      <c r="BZ12">
        <f>+'Site-Wide'!M16</f>
        <v>0</v>
      </c>
      <c r="CA12">
        <f>+'Site-Wide'!N16</f>
        <v>0</v>
      </c>
      <c r="CB12">
        <f>+'Site-Wide'!O16</f>
        <v>0</v>
      </c>
      <c r="CC12">
        <f>+'Site-Wide'!P16</f>
        <v>0</v>
      </c>
      <c r="CD12">
        <f>+'Site-Wide'!Q16</f>
        <v>0</v>
      </c>
      <c r="CE12">
        <f>+'Site-Wide'!R16</f>
        <v>0</v>
      </c>
      <c r="CF12">
        <f>+'Site-Wide'!S16</f>
        <v>0</v>
      </c>
      <c r="CG12">
        <f>+'Site-Wide'!T16</f>
        <v>0</v>
      </c>
      <c r="CH12">
        <f>+'Site-Wide'!U16</f>
        <v>0</v>
      </c>
      <c r="CI12">
        <f>+'Site-Wide'!V16</f>
        <v>0</v>
      </c>
      <c r="CJ12" t="str">
        <f t="shared" si="13"/>
        <v/>
      </c>
      <c r="CK12" t="str">
        <f t="shared" si="14"/>
        <v/>
      </c>
      <c r="CL12" t="str">
        <f t="shared" si="15"/>
        <v/>
      </c>
      <c r="CM12" t="str">
        <f t="shared" si="16"/>
        <v/>
      </c>
      <c r="CN12" t="str">
        <f t="shared" si="17"/>
        <v/>
      </c>
      <c r="CO12" t="str">
        <f t="shared" si="18"/>
        <v/>
      </c>
      <c r="CP12" t="str">
        <f t="shared" si="19"/>
        <v/>
      </c>
      <c r="CQ12" t="str">
        <f t="shared" si="20"/>
        <v/>
      </c>
      <c r="CR12" t="str">
        <f t="shared" si="21"/>
        <v/>
      </c>
      <c r="CS12" s="20" t="str">
        <f t="shared" si="22"/>
        <v/>
      </c>
      <c r="CU12" s="21">
        <v>9</v>
      </c>
      <c r="CV12" t="str">
        <f>IF(INDEX('Site-Wide'!$E$8:$E$17,MATCH(CU12,'Site-Wide'!$D$8:$D$17,0))="","",INDEX('Site-Wide'!$E$8:$E$17,MATCH(CU12,'Site-Wide'!$D$8:$D$17,0)))</f>
        <v/>
      </c>
      <c r="CW12" t="str">
        <f>_xlfn.IFNA(IF(INDEX('Detail-CL'!$D$8:$D$37,MATCH(CW$3,'Detail-CL'!$B$8:$B$37,0))=$CV12,"Supports",""),"")</f>
        <v/>
      </c>
      <c r="CX12" t="str">
        <f>_xlfn.IFNA(IF(INDEX('Detail-CL'!$D$8:$D$37,MATCH(CX$3,'Detail-CL'!$B$8:$B$37,0))=$CV12,"Supports",""),"")</f>
        <v/>
      </c>
      <c r="CY12" t="str">
        <f>_xlfn.IFNA(IF(INDEX('Detail-CL'!$D$8:$D$37,MATCH(CY$3,'Detail-CL'!$B$8:$B$37,0))=$CV12,"Supports",""),"")</f>
        <v/>
      </c>
      <c r="CZ12" t="str">
        <f>_xlfn.IFNA(IF(INDEX('Detail-CL'!$D$8:$D$37,MATCH(CZ$3,'Detail-CL'!$B$8:$B$37,0))=$CV12,"Supports",""),"")</f>
        <v/>
      </c>
      <c r="DA12" t="str">
        <f>_xlfn.IFNA(IF(INDEX('Detail-CL'!$D$8:$D$37,MATCH(DA$3,'Detail-CL'!$B$8:$B$37,0))=$CV12,"Supports",""),"")</f>
        <v/>
      </c>
      <c r="DB12" t="str">
        <f>_xlfn.IFNA(IF(INDEX('Detail-CL'!$D$8:$D$37,MATCH(DB$3,'Detail-CL'!$B$8:$B$37,0))=$CV12,"Supports",""),"")</f>
        <v/>
      </c>
      <c r="DC12" t="str">
        <f>_xlfn.IFNA(IF(INDEX('Detail-CL'!$D$8:$D$37,MATCH(DC$3,'Detail-CL'!$B$8:$B$37,0))=$CV12,"Supports",""),"")</f>
        <v/>
      </c>
      <c r="DD12" t="str">
        <f>_xlfn.IFNA(IF(INDEX('Detail-CL'!$D$8:$D$37,MATCH(DD$3,'Detail-CL'!$B$8:$B$37,0))=$CV12,"Supports",""),"")</f>
        <v/>
      </c>
      <c r="DE12" t="str">
        <f>_xlfn.IFNA(IF(INDEX('Detail-CL'!$D$8:$D$37,MATCH(DE$3,'Detail-CL'!$B$8:$B$37,0))=$CV12,"Supports",""),"")</f>
        <v/>
      </c>
      <c r="DF12" t="str">
        <f>_xlfn.IFNA(IF(INDEX('Detail-CL'!$D$8:$D$37,MATCH(DF$3,'Detail-CL'!$B$8:$B$37,0))=$CV12,"Supports",""),"")</f>
        <v/>
      </c>
      <c r="DG12" t="str">
        <f>_xlfn.IFNA(IF(INDEX('Detail-CL'!$D$8:$D$37,MATCH(DG$3,'Detail-CL'!$B$8:$B$37,0))=$CV12,"Supports",""),"")</f>
        <v/>
      </c>
      <c r="DH12" t="str">
        <f>_xlfn.IFNA(IF(INDEX('Detail-CL'!$D$8:$D$37,MATCH(DH$3,'Detail-CL'!$B$8:$B$37,0))=$CV12,"Supports",""),"")</f>
        <v/>
      </c>
      <c r="DI12" t="str">
        <f>_xlfn.IFNA(IF(INDEX('Detail-CL'!$D$8:$D$37,MATCH(DI$3,'Detail-CL'!$B$8:$B$37,0))=$CV12,"Supports",""),"")</f>
        <v/>
      </c>
      <c r="DJ12" t="str">
        <f>_xlfn.IFNA(IF(INDEX('Detail-CL'!$D$8:$D$37,MATCH(DJ$3,'Detail-CL'!$B$8:$B$37,0))=$CV12,"Supports",""),"")</f>
        <v/>
      </c>
      <c r="DK12" t="str">
        <f>_xlfn.IFNA(IF(INDEX('Detail-CL'!$D$8:$D$37,MATCH(DK$3,'Detail-CL'!$B$8:$B$37,0))=$CV12,"Supports",""),"")</f>
        <v/>
      </c>
      <c r="DL12" t="str">
        <f>_xlfn.IFNA(IF(INDEX('Detail-CL'!$D$8:$D$37,MATCH(DL$3,'Detail-CL'!$B$8:$B$37,0))=$CV12,"Supports",""),"")</f>
        <v/>
      </c>
      <c r="DM12" t="str">
        <f>_xlfn.IFNA(IF(INDEX('Detail-CL'!$D$8:$D$37,MATCH(DM$3,'Detail-CL'!$B$8:$B$37,0))=$CV12,"Supports",""),"")</f>
        <v/>
      </c>
      <c r="DN12" t="str">
        <f>_xlfn.IFNA(IF(INDEX('Detail-CL'!$D$8:$D$37,MATCH(DN$3,'Detail-CL'!$B$8:$B$37,0))=$CV12,"Supports",""),"")</f>
        <v/>
      </c>
      <c r="DO12" t="str">
        <f>_xlfn.IFNA(IF(INDEX('Detail-CL'!$D$8:$D$37,MATCH(DO$3,'Detail-CL'!$B$8:$B$37,0))=$CV12,"Supports",""),"")</f>
        <v/>
      </c>
      <c r="DP12" t="str">
        <f>_xlfn.IFNA(IF(INDEX('Detail-CL'!$D$8:$D$37,MATCH(DP$3,'Detail-CL'!$B$8:$B$37,0))=$CV12,"Supports",""),"")</f>
        <v/>
      </c>
      <c r="DQ12" t="str">
        <f>_xlfn.IFNA(IF(INDEX('Detail-CL'!$D$8:$D$37,MATCH(DQ$3,'Detail-CL'!$B$8:$B$37,0))=$CV12,"Supports",""),"")</f>
        <v/>
      </c>
      <c r="DR12" t="str">
        <f>_xlfn.IFNA(IF(INDEX('Detail-CL'!$D$8:$D$37,MATCH(DR$3,'Detail-CL'!$B$8:$B$37,0))=$CV12,"Supports",""),"")</f>
        <v/>
      </c>
      <c r="DS12" t="str">
        <f>_xlfn.IFNA(IF(INDEX('Detail-CL'!$D$8:$D$37,MATCH(DS$3,'Detail-CL'!$B$8:$B$37,0))=$CV12,"Supports",""),"")</f>
        <v/>
      </c>
      <c r="DT12" t="str">
        <f>_xlfn.IFNA(IF(INDEX('Detail-CL'!$D$8:$D$37,MATCH(DT$3,'Detail-CL'!$B$8:$B$37,0))=$CV12,"Supports",""),"")</f>
        <v/>
      </c>
      <c r="DU12" t="str">
        <f>_xlfn.IFNA(IF(INDEX('Detail-CL'!$D$8:$D$37,MATCH(DU$3,'Detail-CL'!$B$8:$B$37,0))=$CV12,"Supports",""),"")</f>
        <v/>
      </c>
      <c r="DV12" t="str">
        <f>_xlfn.IFNA(IF(INDEX('Detail-CL'!$D$8:$D$37,MATCH(DV$3,'Detail-CL'!$B$8:$B$37,0))=$CV12,"Supports",""),"")</f>
        <v/>
      </c>
      <c r="DW12" t="str">
        <f>_xlfn.IFNA(IF(INDEX('Detail-CL'!$D$8:$D$37,MATCH(DW$3,'Detail-CL'!$B$8:$B$37,0))=$CV12,"Supports",""),"")</f>
        <v/>
      </c>
      <c r="DX12" t="str">
        <f>_xlfn.IFNA(IF(INDEX('Detail-CL'!$D$8:$D$37,MATCH(DX$3,'Detail-CL'!$B$8:$B$37,0))=$CV12,"Supports",""),"")</f>
        <v/>
      </c>
      <c r="DY12" t="str">
        <f>_xlfn.IFNA(IF(INDEX('Detail-CL'!$D$8:$D$37,MATCH(DY$3,'Detail-CL'!$B$8:$B$37,0))=$CV12,"Supports",""),"")</f>
        <v/>
      </c>
      <c r="DZ12" t="str">
        <f>_xlfn.IFNA(IF(INDEX('Detail-CL'!$D$8:$D$37,MATCH(DZ$3,'Detail-CL'!$B$8:$B$37,0))=$CV12,"Supports",""),"")</f>
        <v/>
      </c>
      <c r="EA12" t="str">
        <f t="shared" si="28"/>
        <v/>
      </c>
      <c r="EB12" t="str">
        <f t="shared" si="29"/>
        <v/>
      </c>
      <c r="EC12" t="str">
        <f t="shared" si="30"/>
        <v/>
      </c>
      <c r="ED12" t="str">
        <f t="shared" si="31"/>
        <v/>
      </c>
      <c r="EE12" t="str">
        <f t="shared" si="32"/>
        <v/>
      </c>
      <c r="EF12" t="str">
        <f t="shared" si="33"/>
        <v/>
      </c>
      <c r="EG12" t="str">
        <f t="shared" si="34"/>
        <v/>
      </c>
      <c r="EH12" t="str">
        <f t="shared" si="35"/>
        <v/>
      </c>
      <c r="EI12" t="str">
        <f t="shared" si="36"/>
        <v/>
      </c>
      <c r="EJ12" t="str">
        <f t="shared" si="37"/>
        <v/>
      </c>
      <c r="EK12" t="str">
        <f t="shared" si="38"/>
        <v/>
      </c>
      <c r="EL12" t="str">
        <f t="shared" si="39"/>
        <v/>
      </c>
      <c r="EM12" t="str">
        <f t="shared" si="40"/>
        <v/>
      </c>
      <c r="EN12" t="str">
        <f t="shared" si="41"/>
        <v/>
      </c>
      <c r="EO12" t="str">
        <f t="shared" si="42"/>
        <v/>
      </c>
      <c r="EP12" t="str">
        <f t="shared" si="43"/>
        <v/>
      </c>
      <c r="EQ12" t="str">
        <f t="shared" si="44"/>
        <v/>
      </c>
      <c r="ER12" t="str">
        <f t="shared" si="45"/>
        <v/>
      </c>
      <c r="ES12" t="str">
        <f t="shared" si="46"/>
        <v/>
      </c>
      <c r="ET12" t="str">
        <f t="shared" si="47"/>
        <v/>
      </c>
      <c r="EU12" t="str">
        <f t="shared" si="24"/>
        <v/>
      </c>
      <c r="EV12" t="str">
        <f t="shared" si="24"/>
        <v/>
      </c>
      <c r="EW12" t="str">
        <f t="shared" si="24"/>
        <v/>
      </c>
      <c r="EX12" t="str">
        <f t="shared" si="24"/>
        <v/>
      </c>
      <c r="EY12" t="str">
        <f t="shared" si="24"/>
        <v/>
      </c>
      <c r="EZ12" t="str">
        <f t="shared" si="24"/>
        <v/>
      </c>
      <c r="FA12" t="str">
        <f t="shared" si="24"/>
        <v/>
      </c>
      <c r="FB12" t="str">
        <f t="shared" si="24"/>
        <v/>
      </c>
      <c r="FC12" t="str">
        <f t="shared" si="24"/>
        <v/>
      </c>
      <c r="FD12" s="20" t="str">
        <f t="shared" si="24"/>
        <v/>
      </c>
    </row>
    <row r="13" spans="1:160" ht="30" x14ac:dyDescent="0.25">
      <c r="A13" t="s">
        <v>85</v>
      </c>
      <c r="D13">
        <f>+'Site-Wide'!H17</f>
        <v>10</v>
      </c>
      <c r="E13" t="str">
        <f>IF('Site-Wide'!I17="","",'Site-Wide'!I17)</f>
        <v/>
      </c>
      <c r="F13">
        <f t="shared" si="1"/>
        <v>0</v>
      </c>
      <c r="G13" t="e">
        <f t="shared" si="25"/>
        <v>#N/A</v>
      </c>
      <c r="H13" t="str" cm="1">
        <f t="array" ref="H13">_xlfn.IFNA(INDEX($E$4:$E$13,G13),"")</f>
        <v/>
      </c>
      <c r="T13">
        <f>+'Site-Wide'!D17</f>
        <v>10</v>
      </c>
      <c r="U13" t="str">
        <f>IF('Site-Wide'!E17="","",'Site-Wide'!E17)</f>
        <v/>
      </c>
      <c r="V13">
        <f t="shared" si="2"/>
        <v>0</v>
      </c>
      <c r="W13" t="e">
        <f t="shared" si="26"/>
        <v>#N/A</v>
      </c>
      <c r="X13" t="str" cm="1">
        <f t="array" ref="X13">_xlfn.IFNA(INDEX($U$4:$U$13,W13),"")</f>
        <v/>
      </c>
      <c r="AJ13" s="2">
        <v>11</v>
      </c>
      <c r="AK13" s="7">
        <v>4</v>
      </c>
      <c r="AL13" s="8" t="str">
        <f>IF(INDEX('Detail-CL'!$B$8:$B$37,MATCH(AK13,'Detail-CL'!$A$8:$A$37,0))="","",INDEX('Detail-CL'!$B$8:$B$37,MATCH(AK13,'Detail-CL'!$A$8:$A$37,0)))</f>
        <v/>
      </c>
      <c r="AM13" s="8" t="s">
        <v>49</v>
      </c>
      <c r="AN13" s="8" t="str">
        <f>IF(AL13="","",IF(INDEX('Detail-CL'!$F$8:$F$37,MATCH(AK13,'Detail-CL'!$A$8:$A$37,0))&lt;&gt;"Yes","","Yes"))</f>
        <v/>
      </c>
      <c r="AP13" s="2" t="str">
        <f t="shared" si="3"/>
        <v/>
      </c>
      <c r="AQ13" s="2" t="str">
        <f t="shared" si="4"/>
        <v/>
      </c>
      <c r="AR13" s="2" t="str">
        <f t="shared" si="27"/>
        <v/>
      </c>
      <c r="AT13" s="2" t="str">
        <f t="array" ref="AT13">IFERROR(INDEX($AP$3:$AP$92,MATCH(0,COUNTIF($AT$2:AT12,$AP$3:$AP$92&amp;"") + IF($AP$3:$AP$92="",1,0), 0)),"")</f>
        <v/>
      </c>
      <c r="AU13" s="2" t="str">
        <f t="shared" si="5"/>
        <v/>
      </c>
      <c r="AV13" s="2" t="str">
        <f t="shared" si="6"/>
        <v/>
      </c>
      <c r="AY13">
        <v>11</v>
      </c>
      <c r="AZ13" t="str">
        <f>IF(INDEX('Detail-SR'!$E$8:$E$27,MATCH($AY13,'Detail-SR'!$A$8:$A$27,0))=AZ$2,IF(INDEX('Detail-SR'!$B$8:$B$27,MATCH($AY13,'Detail-SR'!$A$8:$A$27,0))="","",INDEX('Detail-SR'!$B$8:$B$27,MATCH($AY13,'Detail-SR'!$A$8:$A$27,0))),"")</f>
        <v/>
      </c>
      <c r="BA13" t="str">
        <f>IF(INDEX('Detail-SR'!$E$8:$E$27,MATCH($AY13,'Detail-SR'!$A$8:$A$27,0))=BA$2,IF(INDEX('Detail-SR'!$B$8:$B$27,MATCH($AY13,'Detail-SR'!$A$8:$A$27,0))="","",INDEX('Detail-SR'!$B$8:$B$27,MATCH($AY13,'Detail-SR'!$A$8:$A$27,0))),"")</f>
        <v/>
      </c>
      <c r="BB13" t="str">
        <f>IF(INDEX('Detail-SR'!$E$8:$E$27,MATCH($AY13,'Detail-SR'!$A$8:$A$27,0))=BB$2,IF(INDEX('Detail-SR'!$B$8:$B$27,MATCH($AY13,'Detail-SR'!$A$8:$A$27,0))="","",INDEX('Detail-SR'!$B$8:$B$27,MATCH($AY13,'Detail-SR'!$A$8:$A$27,0))),"")</f>
        <v/>
      </c>
      <c r="BC13">
        <f t="shared" si="7"/>
        <v>0</v>
      </c>
      <c r="BD13" t="e">
        <f t="shared" si="8"/>
        <v>#N/A</v>
      </c>
      <c r="BE13">
        <f t="shared" si="9"/>
        <v>0</v>
      </c>
      <c r="BF13" t="e">
        <f t="shared" si="10"/>
        <v>#N/A</v>
      </c>
      <c r="BG13">
        <f t="shared" si="11"/>
        <v>0</v>
      </c>
      <c r="BH13" t="e">
        <f t="shared" si="12"/>
        <v>#N/A</v>
      </c>
      <c r="BI13" t="str" cm="1">
        <f t="array" ref="BI13">_xlfn.IFNA(INDEX($AZ$3:$AZ$22,BD13),"")</f>
        <v/>
      </c>
      <c r="BJ13" t="str" cm="1">
        <f t="array" ref="BJ13">_xlfn.IFNA(INDEX($BA$3:$BA$22,BF13),"")</f>
        <v/>
      </c>
      <c r="BK13" t="str" cm="1">
        <f t="array" ref="BK13">_xlfn.IFNA(INDEX($BB$3:$BB$22,BH13),"")</f>
        <v/>
      </c>
      <c r="BL13">
        <f>IFERROR(MATCH("",BJ2:BJ22,0),22)</f>
        <v>2</v>
      </c>
      <c r="BM13" t="s">
        <v>54</v>
      </c>
      <c r="BX13" s="22">
        <v>10</v>
      </c>
      <c r="BY13" s="16" t="str">
        <f>IF(INDEX('Site-Wide'!$E$8:$E$17,MATCH(BX13,'Site-Wide'!$D$8:$D$17,0))="","",INDEX('Site-Wide'!$E$8:$E$17,MATCH(BX13,'Site-Wide'!$D$8:$D$17,0)))</f>
        <v/>
      </c>
      <c r="BZ13" s="16">
        <f>+'Site-Wide'!M17</f>
        <v>0</v>
      </c>
      <c r="CA13" s="16">
        <f>+'Site-Wide'!N17</f>
        <v>0</v>
      </c>
      <c r="CB13" s="16">
        <f>+'Site-Wide'!O17</f>
        <v>0</v>
      </c>
      <c r="CC13" s="16">
        <f>+'Site-Wide'!P17</f>
        <v>0</v>
      </c>
      <c r="CD13" s="16">
        <f>+'Site-Wide'!Q17</f>
        <v>0</v>
      </c>
      <c r="CE13" s="16">
        <f>+'Site-Wide'!R17</f>
        <v>0</v>
      </c>
      <c r="CF13" s="16">
        <f>+'Site-Wide'!S17</f>
        <v>0</v>
      </c>
      <c r="CG13" s="16">
        <f>+'Site-Wide'!T17</f>
        <v>0</v>
      </c>
      <c r="CH13" s="16">
        <f>+'Site-Wide'!U17</f>
        <v>0</v>
      </c>
      <c r="CI13" s="16">
        <f>+'Site-Wide'!V17</f>
        <v>0</v>
      </c>
      <c r="CJ13" s="16" t="str">
        <f t="shared" si="13"/>
        <v/>
      </c>
      <c r="CK13" s="16" t="str">
        <f t="shared" si="14"/>
        <v/>
      </c>
      <c r="CL13" s="16" t="str">
        <f t="shared" si="15"/>
        <v/>
      </c>
      <c r="CM13" s="16" t="str">
        <f t="shared" si="16"/>
        <v/>
      </c>
      <c r="CN13" s="16" t="str">
        <f t="shared" si="17"/>
        <v/>
      </c>
      <c r="CO13" s="16" t="str">
        <f t="shared" si="18"/>
        <v/>
      </c>
      <c r="CP13" s="16" t="str">
        <f t="shared" si="19"/>
        <v/>
      </c>
      <c r="CQ13" s="16" t="str">
        <f t="shared" si="20"/>
        <v/>
      </c>
      <c r="CR13" s="16" t="str">
        <f t="shared" si="21"/>
        <v/>
      </c>
      <c r="CS13" s="23" t="str">
        <f t="shared" si="22"/>
        <v/>
      </c>
      <c r="CU13" s="22">
        <v>10</v>
      </c>
      <c r="CV13" s="16" t="str">
        <f>IF(INDEX('Site-Wide'!$E$8:$E$17,MATCH(CU13,'Site-Wide'!$D$8:$D$17,0))="","",INDEX('Site-Wide'!$E$8:$E$17,MATCH(CU13,'Site-Wide'!$D$8:$D$17,0)))</f>
        <v/>
      </c>
      <c r="CW13" s="16" t="str">
        <f>_xlfn.IFNA(IF(INDEX('Detail-CL'!$D$8:$D$37,MATCH(CW$3,'Detail-CL'!$B$8:$B$37,0))=$CV13,"Supports",""),"")</f>
        <v/>
      </c>
      <c r="CX13" s="16" t="str">
        <f>_xlfn.IFNA(IF(INDEX('Detail-CL'!$D$8:$D$37,MATCH(CX$3,'Detail-CL'!$B$8:$B$37,0))=$CV13,"Supports",""),"")</f>
        <v/>
      </c>
      <c r="CY13" s="16" t="str">
        <f>_xlfn.IFNA(IF(INDEX('Detail-CL'!$D$8:$D$37,MATCH(CY$3,'Detail-CL'!$B$8:$B$37,0))=$CV13,"Supports",""),"")</f>
        <v/>
      </c>
      <c r="CZ13" s="16" t="str">
        <f>_xlfn.IFNA(IF(INDEX('Detail-CL'!$D$8:$D$37,MATCH(CZ$3,'Detail-CL'!$B$8:$B$37,0))=$CV13,"Supports",""),"")</f>
        <v/>
      </c>
      <c r="DA13" s="16" t="str">
        <f>_xlfn.IFNA(IF(INDEX('Detail-CL'!$D$8:$D$37,MATCH(DA$3,'Detail-CL'!$B$8:$B$37,0))=$CV13,"Supports",""),"")</f>
        <v/>
      </c>
      <c r="DB13" s="16" t="str">
        <f>_xlfn.IFNA(IF(INDEX('Detail-CL'!$D$8:$D$37,MATCH(DB$3,'Detail-CL'!$B$8:$B$37,0))=$CV13,"Supports",""),"")</f>
        <v/>
      </c>
      <c r="DC13" s="16" t="str">
        <f>_xlfn.IFNA(IF(INDEX('Detail-CL'!$D$8:$D$37,MATCH(DC$3,'Detail-CL'!$B$8:$B$37,0))=$CV13,"Supports",""),"")</f>
        <v/>
      </c>
      <c r="DD13" s="16" t="str">
        <f>_xlfn.IFNA(IF(INDEX('Detail-CL'!$D$8:$D$37,MATCH(DD$3,'Detail-CL'!$B$8:$B$37,0))=$CV13,"Supports",""),"")</f>
        <v/>
      </c>
      <c r="DE13" s="16" t="str">
        <f>_xlfn.IFNA(IF(INDEX('Detail-CL'!$D$8:$D$37,MATCH(DE$3,'Detail-CL'!$B$8:$B$37,0))=$CV13,"Supports",""),"")</f>
        <v/>
      </c>
      <c r="DF13" s="16" t="str">
        <f>_xlfn.IFNA(IF(INDEX('Detail-CL'!$D$8:$D$37,MATCH(DF$3,'Detail-CL'!$B$8:$B$37,0))=$CV13,"Supports",""),"")</f>
        <v/>
      </c>
      <c r="DG13" s="16" t="str">
        <f>_xlfn.IFNA(IF(INDEX('Detail-CL'!$D$8:$D$37,MATCH(DG$3,'Detail-CL'!$B$8:$B$37,0))=$CV13,"Supports",""),"")</f>
        <v/>
      </c>
      <c r="DH13" s="16" t="str">
        <f>_xlfn.IFNA(IF(INDEX('Detail-CL'!$D$8:$D$37,MATCH(DH$3,'Detail-CL'!$B$8:$B$37,0))=$CV13,"Supports",""),"")</f>
        <v/>
      </c>
      <c r="DI13" s="16" t="str">
        <f>_xlfn.IFNA(IF(INDEX('Detail-CL'!$D$8:$D$37,MATCH(DI$3,'Detail-CL'!$B$8:$B$37,0))=$CV13,"Supports",""),"")</f>
        <v/>
      </c>
      <c r="DJ13" s="16" t="str">
        <f>_xlfn.IFNA(IF(INDEX('Detail-CL'!$D$8:$D$37,MATCH(DJ$3,'Detail-CL'!$B$8:$B$37,0))=$CV13,"Supports",""),"")</f>
        <v/>
      </c>
      <c r="DK13" s="16" t="str">
        <f>_xlfn.IFNA(IF(INDEX('Detail-CL'!$D$8:$D$37,MATCH(DK$3,'Detail-CL'!$B$8:$B$37,0))=$CV13,"Supports",""),"")</f>
        <v/>
      </c>
      <c r="DL13" s="16" t="str">
        <f>_xlfn.IFNA(IF(INDEX('Detail-CL'!$D$8:$D$37,MATCH(DL$3,'Detail-CL'!$B$8:$B$37,0))=$CV13,"Supports",""),"")</f>
        <v/>
      </c>
      <c r="DM13" s="16" t="str">
        <f>_xlfn.IFNA(IF(INDEX('Detail-CL'!$D$8:$D$37,MATCH(DM$3,'Detail-CL'!$B$8:$B$37,0))=$CV13,"Supports",""),"")</f>
        <v/>
      </c>
      <c r="DN13" s="16" t="str">
        <f>_xlfn.IFNA(IF(INDEX('Detail-CL'!$D$8:$D$37,MATCH(DN$3,'Detail-CL'!$B$8:$B$37,0))=$CV13,"Supports",""),"")</f>
        <v/>
      </c>
      <c r="DO13" s="16" t="str">
        <f>_xlfn.IFNA(IF(INDEX('Detail-CL'!$D$8:$D$37,MATCH(DO$3,'Detail-CL'!$B$8:$B$37,0))=$CV13,"Supports",""),"")</f>
        <v/>
      </c>
      <c r="DP13" s="16" t="str">
        <f>_xlfn.IFNA(IF(INDEX('Detail-CL'!$D$8:$D$37,MATCH(DP$3,'Detail-CL'!$B$8:$B$37,0))=$CV13,"Supports",""),"")</f>
        <v/>
      </c>
      <c r="DQ13" s="16" t="str">
        <f>_xlfn.IFNA(IF(INDEX('Detail-CL'!$D$8:$D$37,MATCH(DQ$3,'Detail-CL'!$B$8:$B$37,0))=$CV13,"Supports",""),"")</f>
        <v/>
      </c>
      <c r="DR13" s="16" t="str">
        <f>_xlfn.IFNA(IF(INDEX('Detail-CL'!$D$8:$D$37,MATCH(DR$3,'Detail-CL'!$B$8:$B$37,0))=$CV13,"Supports",""),"")</f>
        <v/>
      </c>
      <c r="DS13" s="16" t="str">
        <f>_xlfn.IFNA(IF(INDEX('Detail-CL'!$D$8:$D$37,MATCH(DS$3,'Detail-CL'!$B$8:$B$37,0))=$CV13,"Supports",""),"")</f>
        <v/>
      </c>
      <c r="DT13" s="16" t="str">
        <f>_xlfn.IFNA(IF(INDEX('Detail-CL'!$D$8:$D$37,MATCH(DT$3,'Detail-CL'!$B$8:$B$37,0))=$CV13,"Supports",""),"")</f>
        <v/>
      </c>
      <c r="DU13" s="16" t="str">
        <f>_xlfn.IFNA(IF(INDEX('Detail-CL'!$D$8:$D$37,MATCH(DU$3,'Detail-CL'!$B$8:$B$37,0))=$CV13,"Supports",""),"")</f>
        <v/>
      </c>
      <c r="DV13" s="16" t="str">
        <f>_xlfn.IFNA(IF(INDEX('Detail-CL'!$D$8:$D$37,MATCH(DV$3,'Detail-CL'!$B$8:$B$37,0))=$CV13,"Supports",""),"")</f>
        <v/>
      </c>
      <c r="DW13" s="16" t="str">
        <f>_xlfn.IFNA(IF(INDEX('Detail-CL'!$D$8:$D$37,MATCH(DW$3,'Detail-CL'!$B$8:$B$37,0))=$CV13,"Supports",""),"")</f>
        <v/>
      </c>
      <c r="DX13" s="16" t="str">
        <f>_xlfn.IFNA(IF(INDEX('Detail-CL'!$D$8:$D$37,MATCH(DX$3,'Detail-CL'!$B$8:$B$37,0))=$CV13,"Supports",""),"")</f>
        <v/>
      </c>
      <c r="DY13" s="16" t="str">
        <f>_xlfn.IFNA(IF(INDEX('Detail-CL'!$D$8:$D$37,MATCH(DY$3,'Detail-CL'!$B$8:$B$37,0))=$CV13,"Supports",""),"")</f>
        <v/>
      </c>
      <c r="DZ13" s="16" t="str">
        <f>_xlfn.IFNA(IF(INDEX('Detail-CL'!$D$8:$D$37,MATCH(DZ$3,'Detail-CL'!$B$8:$B$37,0))=$CV13,"Supports",""),"")</f>
        <v/>
      </c>
      <c r="EA13" s="16" t="str">
        <f t="shared" si="28"/>
        <v/>
      </c>
      <c r="EB13" s="16" t="str">
        <f t="shared" si="29"/>
        <v/>
      </c>
      <c r="EC13" s="16" t="str">
        <f t="shared" si="30"/>
        <v/>
      </c>
      <c r="ED13" s="16" t="str">
        <f t="shared" si="31"/>
        <v/>
      </c>
      <c r="EE13" s="16" t="str">
        <f t="shared" si="32"/>
        <v/>
      </c>
      <c r="EF13" s="16" t="str">
        <f t="shared" si="33"/>
        <v/>
      </c>
      <c r="EG13" s="16" t="str">
        <f t="shared" si="34"/>
        <v/>
      </c>
      <c r="EH13" s="16" t="str">
        <f t="shared" si="35"/>
        <v/>
      </c>
      <c r="EI13" s="16" t="str">
        <f t="shared" si="36"/>
        <v/>
      </c>
      <c r="EJ13" s="16" t="str">
        <f t="shared" si="37"/>
        <v/>
      </c>
      <c r="EK13" s="16" t="str">
        <f t="shared" si="38"/>
        <v/>
      </c>
      <c r="EL13" s="16" t="str">
        <f t="shared" si="39"/>
        <v/>
      </c>
      <c r="EM13" s="16" t="str">
        <f t="shared" si="40"/>
        <v/>
      </c>
      <c r="EN13" s="16" t="str">
        <f t="shared" si="41"/>
        <v/>
      </c>
      <c r="EO13" s="16" t="str">
        <f t="shared" si="42"/>
        <v/>
      </c>
      <c r="EP13" s="16" t="str">
        <f t="shared" si="43"/>
        <v/>
      </c>
      <c r="EQ13" s="16" t="str">
        <f t="shared" si="44"/>
        <v/>
      </c>
      <c r="ER13" s="16" t="str">
        <f t="shared" si="45"/>
        <v/>
      </c>
      <c r="ES13" s="16" t="str">
        <f t="shared" si="46"/>
        <v/>
      </c>
      <c r="ET13" s="16" t="str">
        <f t="shared" si="47"/>
        <v/>
      </c>
      <c r="EU13" s="16" t="str">
        <f t="shared" si="24"/>
        <v/>
      </c>
      <c r="EV13" s="16" t="str">
        <f t="shared" si="24"/>
        <v/>
      </c>
      <c r="EW13" s="16" t="str">
        <f t="shared" si="24"/>
        <v/>
      </c>
      <c r="EX13" s="16" t="str">
        <f t="shared" si="24"/>
        <v/>
      </c>
      <c r="EY13" s="16" t="str">
        <f t="shared" si="24"/>
        <v/>
      </c>
      <c r="EZ13" s="16" t="str">
        <f t="shared" si="24"/>
        <v/>
      </c>
      <c r="FA13" s="16" t="str">
        <f t="shared" si="24"/>
        <v/>
      </c>
      <c r="FB13" s="16" t="str">
        <f t="shared" si="24"/>
        <v/>
      </c>
      <c r="FC13" s="16" t="str">
        <f t="shared" si="24"/>
        <v/>
      </c>
      <c r="FD13" s="23" t="str">
        <f t="shared" si="24"/>
        <v/>
      </c>
    </row>
    <row r="14" spans="1:160" ht="30" x14ac:dyDescent="0.25">
      <c r="A14" t="s">
        <v>67</v>
      </c>
      <c r="B14">
        <v>1</v>
      </c>
      <c r="AJ14" s="2">
        <v>12</v>
      </c>
      <c r="AK14" s="7">
        <v>4</v>
      </c>
      <c r="AL14" s="8" t="str">
        <f>IF(INDEX('Detail-CL'!$B$8:$B$37,MATCH(AK14,'Detail-CL'!$A$8:$A$37,0))="","",INDEX('Detail-CL'!$B$8:$B$37,MATCH(AK14,'Detail-CL'!$A$8:$A$37,0)))</f>
        <v/>
      </c>
      <c r="AM14" s="8" t="s">
        <v>38</v>
      </c>
      <c r="AN14" s="8" t="str">
        <f>IF(AL14="","",IF(INDEX('Detail-CL'!$G$8:$G$37,MATCH(AK14,'Detail-CL'!$A$8:$A$37,0))&lt;&gt;"Yes","","Yes"))</f>
        <v/>
      </c>
      <c r="AP14" s="2" t="str">
        <f t="shared" si="3"/>
        <v/>
      </c>
      <c r="AQ14" s="2" t="str">
        <f t="shared" si="4"/>
        <v/>
      </c>
      <c r="AR14" s="2" t="str">
        <f t="shared" si="27"/>
        <v/>
      </c>
      <c r="AT14" s="2" t="str">
        <f t="array" ref="AT14">IFERROR(INDEX($AP$3:$AP$92,MATCH(0,COUNTIF($AT$2:AT13,$AP$3:$AP$92&amp;"") + IF($AP$3:$AP$92="",1,0), 0)),"")</f>
        <v/>
      </c>
      <c r="AU14" s="2" t="str">
        <f t="shared" si="5"/>
        <v/>
      </c>
      <c r="AV14" s="2" t="str">
        <f t="shared" si="6"/>
        <v/>
      </c>
      <c r="AY14">
        <v>12</v>
      </c>
      <c r="AZ14" t="str">
        <f>IF(INDEX('Detail-SR'!$E$8:$E$27,MATCH($AY14,'Detail-SR'!$A$8:$A$27,0))=AZ$2,IF(INDEX('Detail-SR'!$B$8:$B$27,MATCH($AY14,'Detail-SR'!$A$8:$A$27,0))="","",INDEX('Detail-SR'!$B$8:$B$27,MATCH($AY14,'Detail-SR'!$A$8:$A$27,0))),"")</f>
        <v/>
      </c>
      <c r="BA14" t="str">
        <f>IF(INDEX('Detail-SR'!$E$8:$E$27,MATCH($AY14,'Detail-SR'!$A$8:$A$27,0))=BA$2,IF(INDEX('Detail-SR'!$B$8:$B$27,MATCH($AY14,'Detail-SR'!$A$8:$A$27,0))="","",INDEX('Detail-SR'!$B$8:$B$27,MATCH($AY14,'Detail-SR'!$A$8:$A$27,0))),"")</f>
        <v/>
      </c>
      <c r="BB14" t="str">
        <f>IF(INDEX('Detail-SR'!$E$8:$E$27,MATCH($AY14,'Detail-SR'!$A$8:$A$27,0))=BB$2,IF(INDEX('Detail-SR'!$B$8:$B$27,MATCH($AY14,'Detail-SR'!$A$8:$A$27,0))="","",INDEX('Detail-SR'!$B$8:$B$27,MATCH($AY14,'Detail-SR'!$A$8:$A$27,0))),"")</f>
        <v/>
      </c>
      <c r="BC14">
        <f t="shared" si="7"/>
        <v>0</v>
      </c>
      <c r="BD14" t="e">
        <f t="shared" si="8"/>
        <v>#N/A</v>
      </c>
      <c r="BE14">
        <f t="shared" si="9"/>
        <v>0</v>
      </c>
      <c r="BF14" t="e">
        <f t="shared" si="10"/>
        <v>#N/A</v>
      </c>
      <c r="BG14">
        <f t="shared" si="11"/>
        <v>0</v>
      </c>
      <c r="BH14" t="e">
        <f t="shared" si="12"/>
        <v>#N/A</v>
      </c>
      <c r="BI14" t="str" cm="1">
        <f t="array" ref="BI14">_xlfn.IFNA(INDEX($AZ$3:$AZ$22,BD14),"")</f>
        <v/>
      </c>
      <c r="BJ14" t="str" cm="1">
        <f t="array" ref="BJ14">_xlfn.IFNA(INDEX($BA$3:$BA$22,BF14),"")</f>
        <v/>
      </c>
      <c r="BK14" t="str" cm="1">
        <f t="array" ref="BK14">_xlfn.IFNA(INDEX($BB$3:$BB$22,BH14),"")</f>
        <v/>
      </c>
      <c r="BL14" t="str">
        <f>ADDRESS(ROW(BJ2)+MAX(BL13-2,0),COLUMN(BJ2))</f>
        <v>$BJ$2</v>
      </c>
      <c r="BM14" t="s">
        <v>56</v>
      </c>
    </row>
    <row r="15" spans="1:160" x14ac:dyDescent="0.25">
      <c r="A15" t="s">
        <v>68</v>
      </c>
      <c r="B15">
        <v>24</v>
      </c>
      <c r="AJ15" s="2">
        <v>13</v>
      </c>
      <c r="AK15" s="7">
        <v>5</v>
      </c>
      <c r="AL15" s="8" t="str">
        <f>IF(INDEX('Detail-CL'!$B$8:$B$37,MATCH(AK15,'Detail-CL'!$A$8:$A$37,0))="","",INDEX('Detail-CL'!$B$8:$B$37,MATCH(AK15,'Detail-CL'!$A$8:$A$37,0)))</f>
        <v/>
      </c>
      <c r="AM15" s="8" t="s">
        <v>37</v>
      </c>
      <c r="AN15" s="8" t="str">
        <f>IF(AL15="","",IF(INDEX('Detail-CL'!$E$8:$E$37,MATCH(AK15,'Detail-CL'!$A$8:$A$37,0))&lt;&gt;"Yes","","Yes"))</f>
        <v/>
      </c>
      <c r="AP15" s="2" t="str">
        <f t="shared" si="3"/>
        <v/>
      </c>
      <c r="AQ15" s="2" t="str">
        <f t="shared" si="4"/>
        <v/>
      </c>
      <c r="AR15" s="2" t="str">
        <f t="shared" si="27"/>
        <v/>
      </c>
      <c r="AT15" s="2" t="str">
        <f t="array" ref="AT15">IFERROR(INDEX($AP$3:$AP$92,MATCH(0,COUNTIF($AT$2:AT14,$AP$3:$AP$92&amp;"") + IF($AP$3:$AP$92="",1,0), 0)),"")</f>
        <v/>
      </c>
      <c r="AU15" s="2" t="str">
        <f t="shared" si="5"/>
        <v/>
      </c>
      <c r="AV15" s="2" t="str">
        <f t="shared" si="6"/>
        <v/>
      </c>
      <c r="AY15">
        <v>13</v>
      </c>
      <c r="AZ15" t="str">
        <f>IF(INDEX('Detail-SR'!$E$8:$E$27,MATCH($AY15,'Detail-SR'!$A$8:$A$27,0))=AZ$2,IF(INDEX('Detail-SR'!$B$8:$B$27,MATCH($AY15,'Detail-SR'!$A$8:$A$27,0))="","",INDEX('Detail-SR'!$B$8:$B$27,MATCH($AY15,'Detail-SR'!$A$8:$A$27,0))),"")</f>
        <v/>
      </c>
      <c r="BA15" t="str">
        <f>IF(INDEX('Detail-SR'!$E$8:$E$27,MATCH($AY15,'Detail-SR'!$A$8:$A$27,0))=BA$2,IF(INDEX('Detail-SR'!$B$8:$B$27,MATCH($AY15,'Detail-SR'!$A$8:$A$27,0))="","",INDEX('Detail-SR'!$B$8:$B$27,MATCH($AY15,'Detail-SR'!$A$8:$A$27,0))),"")</f>
        <v/>
      </c>
      <c r="BB15" t="str">
        <f>IF(INDEX('Detail-SR'!$E$8:$E$27,MATCH($AY15,'Detail-SR'!$A$8:$A$27,0))=BB$2,IF(INDEX('Detail-SR'!$B$8:$B$27,MATCH($AY15,'Detail-SR'!$A$8:$A$27,0))="","",INDEX('Detail-SR'!$B$8:$B$27,MATCH($AY15,'Detail-SR'!$A$8:$A$27,0))),"")</f>
        <v/>
      </c>
      <c r="BC15">
        <f t="shared" si="7"/>
        <v>0</v>
      </c>
      <c r="BD15" t="e">
        <f t="shared" si="8"/>
        <v>#N/A</v>
      </c>
      <c r="BE15">
        <f t="shared" si="9"/>
        <v>0</v>
      </c>
      <c r="BF15" t="e">
        <f t="shared" si="10"/>
        <v>#N/A</v>
      </c>
      <c r="BG15">
        <f t="shared" si="11"/>
        <v>0</v>
      </c>
      <c r="BH15" t="e">
        <f t="shared" si="12"/>
        <v>#N/A</v>
      </c>
      <c r="BI15" t="str" cm="1">
        <f t="array" ref="BI15">_xlfn.IFNA(INDEX($AZ$3:$AZ$22,BD15),"")</f>
        <v/>
      </c>
      <c r="BJ15" t="str" cm="1">
        <f t="array" ref="BJ15">_xlfn.IFNA(INDEX($BA$3:$BA$22,BF15),"")</f>
        <v/>
      </c>
      <c r="BK15" t="str" cm="1">
        <f t="array" ref="BK15">_xlfn.IFNA(INDEX($BB$3:$BB$22,BH15),"")</f>
        <v/>
      </c>
      <c r="BL15" t="str">
        <f>BL12&amp;":"&amp;BL14</f>
        <v>$BJ$2:$BJ$2</v>
      </c>
      <c r="BM15" t="s">
        <v>58</v>
      </c>
      <c r="CW15" s="11"/>
    </row>
    <row r="16" spans="1:160" x14ac:dyDescent="0.25">
      <c r="A16" t="s">
        <v>69</v>
      </c>
      <c r="B16">
        <f>24*7</f>
        <v>168</v>
      </c>
      <c r="AJ16" s="2">
        <v>14</v>
      </c>
      <c r="AK16" s="7">
        <v>5</v>
      </c>
      <c r="AL16" s="8" t="str">
        <f>IF(INDEX('Detail-CL'!$B$8:$B$37,MATCH(AK16,'Detail-CL'!$A$8:$A$37,0))="","",INDEX('Detail-CL'!$B$8:$B$37,MATCH(AK16,'Detail-CL'!$A$8:$A$37,0)))</f>
        <v/>
      </c>
      <c r="AM16" s="8" t="s">
        <v>49</v>
      </c>
      <c r="AN16" s="8" t="str">
        <f>IF(AL16="","",IF(INDEX('Detail-CL'!$F$8:$F$37,MATCH(AK16,'Detail-CL'!$A$8:$A$37,0))&lt;&gt;"Yes","","Yes"))</f>
        <v/>
      </c>
      <c r="AP16" s="2" t="str">
        <f t="shared" si="3"/>
        <v/>
      </c>
      <c r="AQ16" s="2" t="str">
        <f t="shared" si="4"/>
        <v/>
      </c>
      <c r="AR16" s="2" t="str">
        <f t="shared" si="27"/>
        <v/>
      </c>
      <c r="AT16" s="2" t="str">
        <f t="array" ref="AT16">IFERROR(INDEX($AP$3:$AP$92,MATCH(0,COUNTIF($AT$2:AT15,$AP$3:$AP$92&amp;"") + IF($AP$3:$AP$92="",1,0), 0)),"")</f>
        <v/>
      </c>
      <c r="AU16" s="2" t="str">
        <f t="shared" si="5"/>
        <v/>
      </c>
      <c r="AV16" s="2" t="str">
        <f t="shared" si="6"/>
        <v/>
      </c>
      <c r="AY16">
        <v>14</v>
      </c>
      <c r="AZ16" t="str">
        <f>IF(INDEX('Detail-SR'!$E$8:$E$27,MATCH($AY16,'Detail-SR'!$A$8:$A$27,0))=AZ$2,IF(INDEX('Detail-SR'!$B$8:$B$27,MATCH($AY16,'Detail-SR'!$A$8:$A$27,0))="","",INDEX('Detail-SR'!$B$8:$B$27,MATCH($AY16,'Detail-SR'!$A$8:$A$27,0))),"")</f>
        <v/>
      </c>
      <c r="BA16" t="str">
        <f>IF(INDEX('Detail-SR'!$E$8:$E$27,MATCH($AY16,'Detail-SR'!$A$8:$A$27,0))=BA$2,IF(INDEX('Detail-SR'!$B$8:$B$27,MATCH($AY16,'Detail-SR'!$A$8:$A$27,0))="","",INDEX('Detail-SR'!$B$8:$B$27,MATCH($AY16,'Detail-SR'!$A$8:$A$27,0))),"")</f>
        <v/>
      </c>
      <c r="BB16" t="str">
        <f>IF(INDEX('Detail-SR'!$E$8:$E$27,MATCH($AY16,'Detail-SR'!$A$8:$A$27,0))=BB$2,IF(INDEX('Detail-SR'!$B$8:$B$27,MATCH($AY16,'Detail-SR'!$A$8:$A$27,0))="","",INDEX('Detail-SR'!$B$8:$B$27,MATCH($AY16,'Detail-SR'!$A$8:$A$27,0))),"")</f>
        <v/>
      </c>
      <c r="BC16">
        <f t="shared" si="7"/>
        <v>0</v>
      </c>
      <c r="BD16" t="e">
        <f t="shared" si="8"/>
        <v>#N/A</v>
      </c>
      <c r="BE16">
        <f t="shared" si="9"/>
        <v>0</v>
      </c>
      <c r="BF16" t="e">
        <f t="shared" si="10"/>
        <v>#N/A</v>
      </c>
      <c r="BG16">
        <f t="shared" si="11"/>
        <v>0</v>
      </c>
      <c r="BH16" t="e">
        <f t="shared" si="12"/>
        <v>#N/A</v>
      </c>
      <c r="BI16" t="str" cm="1">
        <f t="array" ref="BI16">_xlfn.IFNA(INDEX($AZ$3:$AZ$22,BD16),"")</f>
        <v/>
      </c>
      <c r="BJ16" t="str" cm="1">
        <f t="array" ref="BJ16">_xlfn.IFNA(INDEX($BA$3:$BA$22,BF16),"")</f>
        <v/>
      </c>
      <c r="BK16" t="str" cm="1">
        <f t="array" ref="BK16">_xlfn.IFNA(INDEX($BB$3:$BB$22,BH16),"")</f>
        <v/>
      </c>
      <c r="BM16" t="s">
        <v>60</v>
      </c>
      <c r="CK16" s="11"/>
    </row>
    <row r="17" spans="1:65" x14ac:dyDescent="0.25">
      <c r="A17" t="s">
        <v>70</v>
      </c>
      <c r="B17">
        <f>30*24</f>
        <v>720</v>
      </c>
      <c r="AJ17" s="2">
        <v>15</v>
      </c>
      <c r="AK17" s="7">
        <v>5</v>
      </c>
      <c r="AL17" s="8" t="str">
        <f>IF(INDEX('Detail-CL'!$B$8:$B$37,MATCH(AK17,'Detail-CL'!$A$8:$A$37,0))="","",INDEX('Detail-CL'!$B$8:$B$37,MATCH(AK17,'Detail-CL'!$A$8:$A$37,0)))</f>
        <v/>
      </c>
      <c r="AM17" s="8" t="s">
        <v>38</v>
      </c>
      <c r="AN17" s="8" t="str">
        <f>IF(AL17="","",IF(INDEX('Detail-CL'!$G$8:$G$37,MATCH(AK17,'Detail-CL'!$A$8:$A$37,0))&lt;&gt;"Yes","","Yes"))</f>
        <v/>
      </c>
      <c r="AP17" s="2" t="str">
        <f t="shared" si="3"/>
        <v/>
      </c>
      <c r="AQ17" s="2" t="str">
        <f t="shared" si="4"/>
        <v/>
      </c>
      <c r="AR17" s="2" t="str">
        <f t="shared" si="27"/>
        <v/>
      </c>
      <c r="AT17" s="2" t="str">
        <f t="array" ref="AT17">IFERROR(INDEX($AP$3:$AP$92,MATCH(0,COUNTIF($AT$2:AT16,$AP$3:$AP$92&amp;"") + IF($AP$3:$AP$92="",1,0), 0)),"")</f>
        <v/>
      </c>
      <c r="AU17" s="2" t="str">
        <f t="shared" si="5"/>
        <v/>
      </c>
      <c r="AV17" s="2" t="str">
        <f t="shared" si="6"/>
        <v/>
      </c>
      <c r="AY17">
        <v>15</v>
      </c>
      <c r="AZ17" t="str">
        <f>IF(INDEX('Detail-SR'!$E$8:$E$27,MATCH($AY17,'Detail-SR'!$A$8:$A$27,0))=AZ$2,IF(INDEX('Detail-SR'!$B$8:$B$27,MATCH($AY17,'Detail-SR'!$A$8:$A$27,0))="","",INDEX('Detail-SR'!$B$8:$B$27,MATCH($AY17,'Detail-SR'!$A$8:$A$27,0))),"")</f>
        <v/>
      </c>
      <c r="BA17" t="str">
        <f>IF(INDEX('Detail-SR'!$E$8:$E$27,MATCH($AY17,'Detail-SR'!$A$8:$A$27,0))=BA$2,IF(INDEX('Detail-SR'!$B$8:$B$27,MATCH($AY17,'Detail-SR'!$A$8:$A$27,0))="","",INDEX('Detail-SR'!$B$8:$B$27,MATCH($AY17,'Detail-SR'!$A$8:$A$27,0))),"")</f>
        <v/>
      </c>
      <c r="BB17" t="str">
        <f>IF(INDEX('Detail-SR'!$E$8:$E$27,MATCH($AY17,'Detail-SR'!$A$8:$A$27,0))=BB$2,IF(INDEX('Detail-SR'!$B$8:$B$27,MATCH($AY17,'Detail-SR'!$A$8:$A$27,0))="","",INDEX('Detail-SR'!$B$8:$B$27,MATCH($AY17,'Detail-SR'!$A$8:$A$27,0))),"")</f>
        <v/>
      </c>
      <c r="BC17">
        <f t="shared" si="7"/>
        <v>0</v>
      </c>
      <c r="BD17" t="e">
        <f t="shared" si="8"/>
        <v>#N/A</v>
      </c>
      <c r="BE17">
        <f t="shared" si="9"/>
        <v>0</v>
      </c>
      <c r="BF17" t="e">
        <f t="shared" si="10"/>
        <v>#N/A</v>
      </c>
      <c r="BG17">
        <f t="shared" si="11"/>
        <v>0</v>
      </c>
      <c r="BH17" t="e">
        <f t="shared" si="12"/>
        <v>#N/A</v>
      </c>
      <c r="BI17" t="str" cm="1">
        <f t="array" ref="BI17">_xlfn.IFNA(INDEX($AZ$3:$AZ$22,BD17),"")</f>
        <v/>
      </c>
      <c r="BJ17" t="str" cm="1">
        <f t="array" ref="BJ17">_xlfn.IFNA(INDEX($BA$3:$BA$22,BF17),"")</f>
        <v/>
      </c>
      <c r="BK17" t="str" cm="1">
        <f t="array" ref="BK17">_xlfn.IFNA(INDEX($BB$3:$BB$22,BH17),"")</f>
        <v/>
      </c>
      <c r="BM17" s="5" t="s">
        <v>72</v>
      </c>
    </row>
    <row r="18" spans="1:65" x14ac:dyDescent="0.25">
      <c r="A18" t="s">
        <v>71</v>
      </c>
      <c r="B18">
        <f>364*24/2</f>
        <v>4368</v>
      </c>
      <c r="AJ18" s="2">
        <v>16</v>
      </c>
      <c r="AK18" s="7">
        <v>6</v>
      </c>
      <c r="AL18" s="8" t="str">
        <f>IF(INDEX('Detail-CL'!$B$8:$B$37,MATCH(AK18,'Detail-CL'!$A$8:$A$37,0))="","",INDEX('Detail-CL'!$B$8:$B$37,MATCH(AK18,'Detail-CL'!$A$8:$A$37,0)))</f>
        <v/>
      </c>
      <c r="AM18" s="8" t="s">
        <v>37</v>
      </c>
      <c r="AN18" s="8" t="str">
        <f>IF(AL18="","",IF(INDEX('Detail-CL'!$E$8:$E$37,MATCH(AK18,'Detail-CL'!$A$8:$A$37,0))&lt;&gt;"Yes","","Yes"))</f>
        <v/>
      </c>
      <c r="AP18" s="2" t="str">
        <f t="shared" si="3"/>
        <v/>
      </c>
      <c r="AQ18" s="2" t="str">
        <f t="shared" si="4"/>
        <v/>
      </c>
      <c r="AR18" s="2" t="str">
        <f t="shared" si="27"/>
        <v/>
      </c>
      <c r="AT18" s="2" t="str">
        <f t="array" ref="AT18">IFERROR(INDEX($AP$3:$AP$92,MATCH(0,COUNTIF($AT$2:AT17,$AP$3:$AP$92&amp;"") + IF($AP$3:$AP$92="",1,0), 0)),"")</f>
        <v/>
      </c>
      <c r="AU18" s="2" t="str">
        <f t="shared" si="5"/>
        <v/>
      </c>
      <c r="AV18" s="2" t="str">
        <f t="shared" si="6"/>
        <v/>
      </c>
      <c r="AY18">
        <v>16</v>
      </c>
      <c r="AZ18" t="str">
        <f>IF(INDEX('Detail-SR'!$E$8:$E$27,MATCH($AY18,'Detail-SR'!$A$8:$A$27,0))=AZ$2,IF(INDEX('Detail-SR'!$B$8:$B$27,MATCH($AY18,'Detail-SR'!$A$8:$A$27,0))="","",INDEX('Detail-SR'!$B$8:$B$27,MATCH($AY18,'Detail-SR'!$A$8:$A$27,0))),"")</f>
        <v/>
      </c>
      <c r="BA18" t="str">
        <f>IF(INDEX('Detail-SR'!$E$8:$E$27,MATCH($AY18,'Detail-SR'!$A$8:$A$27,0))=BA$2,IF(INDEX('Detail-SR'!$B$8:$B$27,MATCH($AY18,'Detail-SR'!$A$8:$A$27,0))="","",INDEX('Detail-SR'!$B$8:$B$27,MATCH($AY18,'Detail-SR'!$A$8:$A$27,0))),"")</f>
        <v/>
      </c>
      <c r="BB18" t="str">
        <f>IF(INDEX('Detail-SR'!$E$8:$E$27,MATCH($AY18,'Detail-SR'!$A$8:$A$27,0))=BB$2,IF(INDEX('Detail-SR'!$B$8:$B$27,MATCH($AY18,'Detail-SR'!$A$8:$A$27,0))="","",INDEX('Detail-SR'!$B$8:$B$27,MATCH($AY18,'Detail-SR'!$A$8:$A$27,0))),"")</f>
        <v/>
      </c>
      <c r="BC18">
        <f t="shared" si="7"/>
        <v>0</v>
      </c>
      <c r="BD18" t="e">
        <f t="shared" si="8"/>
        <v>#N/A</v>
      </c>
      <c r="BE18">
        <f t="shared" si="9"/>
        <v>0</v>
      </c>
      <c r="BF18" t="e">
        <f t="shared" si="10"/>
        <v>#N/A</v>
      </c>
      <c r="BG18">
        <f t="shared" si="11"/>
        <v>0</v>
      </c>
      <c r="BH18" t="e">
        <f t="shared" si="12"/>
        <v>#N/A</v>
      </c>
      <c r="BI18" t="str" cm="1">
        <f t="array" ref="BI18">_xlfn.IFNA(INDEX($AZ$3:$AZ$22,BD18),"")</f>
        <v/>
      </c>
      <c r="BJ18" t="str" cm="1">
        <f t="array" ref="BJ18">_xlfn.IFNA(INDEX($BA$3:$BA$22,BF18),"")</f>
        <v/>
      </c>
      <c r="BK18" t="str" cm="1">
        <f t="array" ref="BK18">_xlfn.IFNA(INDEX($BB$3:$BB$22,BH18),"")</f>
        <v/>
      </c>
    </row>
    <row r="19" spans="1:65" x14ac:dyDescent="0.25">
      <c r="AJ19" s="2">
        <v>17</v>
      </c>
      <c r="AK19" s="7">
        <v>6</v>
      </c>
      <c r="AL19" s="8" t="str">
        <f>IF(INDEX('Detail-CL'!$B$8:$B$37,MATCH(AK19,'Detail-CL'!$A$8:$A$37,0))="","",INDEX('Detail-CL'!$B$8:$B$37,MATCH(AK19,'Detail-CL'!$A$8:$A$37,0)))</f>
        <v/>
      </c>
      <c r="AM19" s="8" t="s">
        <v>49</v>
      </c>
      <c r="AN19" s="8" t="str">
        <f>IF(AL19="","",IF(INDEX('Detail-CL'!$F$8:$F$37,MATCH(AK19,'Detail-CL'!$A$8:$A$37,0))&lt;&gt;"Yes","","Yes"))</f>
        <v/>
      </c>
      <c r="AP19" s="2" t="str">
        <f t="shared" si="3"/>
        <v/>
      </c>
      <c r="AQ19" s="2" t="str">
        <f t="shared" si="4"/>
        <v/>
      </c>
      <c r="AR19" s="2" t="str">
        <f t="shared" si="27"/>
        <v/>
      </c>
      <c r="AT19" s="2" t="str">
        <f t="array" ref="AT19">IFERROR(INDEX($AP$3:$AP$92,MATCH(0,COUNTIF($AT$2:AT18,$AP$3:$AP$92&amp;"") + IF($AP$3:$AP$92="",1,0), 0)),"")</f>
        <v/>
      </c>
      <c r="AU19" s="2" t="str">
        <f t="shared" si="5"/>
        <v/>
      </c>
      <c r="AV19" s="2" t="str">
        <f t="shared" si="6"/>
        <v/>
      </c>
      <c r="AY19">
        <v>17</v>
      </c>
      <c r="AZ19" t="str">
        <f>IF(INDEX('Detail-SR'!$E$8:$E$27,MATCH($AY19,'Detail-SR'!$A$8:$A$27,0))=AZ$2,IF(INDEX('Detail-SR'!$B$8:$B$27,MATCH($AY19,'Detail-SR'!$A$8:$A$27,0))="","",INDEX('Detail-SR'!$B$8:$B$27,MATCH($AY19,'Detail-SR'!$A$8:$A$27,0))),"")</f>
        <v/>
      </c>
      <c r="BA19" t="str">
        <f>IF(INDEX('Detail-SR'!$E$8:$E$27,MATCH($AY19,'Detail-SR'!$A$8:$A$27,0))=BA$2,IF(INDEX('Detail-SR'!$B$8:$B$27,MATCH($AY19,'Detail-SR'!$A$8:$A$27,0))="","",INDEX('Detail-SR'!$B$8:$B$27,MATCH($AY19,'Detail-SR'!$A$8:$A$27,0))),"")</f>
        <v/>
      </c>
      <c r="BB19" t="str">
        <f>IF(INDEX('Detail-SR'!$E$8:$E$27,MATCH($AY19,'Detail-SR'!$A$8:$A$27,0))=BB$2,IF(INDEX('Detail-SR'!$B$8:$B$27,MATCH($AY19,'Detail-SR'!$A$8:$A$27,0))="","",INDEX('Detail-SR'!$B$8:$B$27,MATCH($AY19,'Detail-SR'!$A$8:$A$27,0))),"")</f>
        <v/>
      </c>
      <c r="BC19">
        <f t="shared" si="7"/>
        <v>0</v>
      </c>
      <c r="BD19" t="e">
        <f t="shared" si="8"/>
        <v>#N/A</v>
      </c>
      <c r="BE19">
        <f t="shared" si="9"/>
        <v>0</v>
      </c>
      <c r="BF19" t="e">
        <f t="shared" si="10"/>
        <v>#N/A</v>
      </c>
      <c r="BG19">
        <f t="shared" si="11"/>
        <v>0</v>
      </c>
      <c r="BH19" t="e">
        <f t="shared" si="12"/>
        <v>#N/A</v>
      </c>
      <c r="BI19" t="str" cm="1">
        <f t="array" ref="BI19">_xlfn.IFNA(INDEX($AZ$3:$AZ$22,BD19),"")</f>
        <v/>
      </c>
      <c r="BJ19" t="str" cm="1">
        <f t="array" ref="BJ19">_xlfn.IFNA(INDEX($BA$3:$BA$22,BF19),"")</f>
        <v/>
      </c>
      <c r="BK19" t="str" cm="1">
        <f t="array" ref="BK19">_xlfn.IFNA(INDEX($BB$3:$BB$22,BH19),"")</f>
        <v/>
      </c>
    </row>
    <row r="20" spans="1:65" x14ac:dyDescent="0.25">
      <c r="A20" s="1" t="s">
        <v>73</v>
      </c>
      <c r="AJ20" s="2">
        <v>18</v>
      </c>
      <c r="AK20" s="7">
        <v>6</v>
      </c>
      <c r="AL20" s="8" t="str">
        <f>IF(INDEX('Detail-CL'!$B$8:$B$37,MATCH(AK20,'Detail-CL'!$A$8:$A$37,0))="","",INDEX('Detail-CL'!$B$8:$B$37,MATCH(AK20,'Detail-CL'!$A$8:$A$37,0)))</f>
        <v/>
      </c>
      <c r="AM20" s="8" t="s">
        <v>38</v>
      </c>
      <c r="AN20" s="8" t="str">
        <f>IF(AL20="","",IF(INDEX('Detail-CL'!$G$8:$G$37,MATCH(AK20,'Detail-CL'!$A$8:$A$37,0))&lt;&gt;"Yes","","Yes"))</f>
        <v/>
      </c>
      <c r="AP20" s="2" t="str">
        <f t="shared" si="3"/>
        <v/>
      </c>
      <c r="AQ20" s="2" t="str">
        <f t="shared" si="4"/>
        <v/>
      </c>
      <c r="AR20" s="2" t="str">
        <f t="shared" si="27"/>
        <v/>
      </c>
      <c r="AT20" s="2" t="str">
        <f t="array" ref="AT20">IFERROR(INDEX($AP$3:$AP$92,MATCH(0,COUNTIF($AT$2:AT19,$AP$3:$AP$92&amp;"") + IF($AP$3:$AP$92="",1,0), 0)),"")</f>
        <v/>
      </c>
      <c r="AU20" s="2" t="str">
        <f t="shared" si="5"/>
        <v/>
      </c>
      <c r="AV20" s="2" t="str">
        <f t="shared" si="6"/>
        <v/>
      </c>
      <c r="AY20">
        <v>18</v>
      </c>
      <c r="AZ20" t="str">
        <f>IF(INDEX('Detail-SR'!$E$8:$E$27,MATCH($AY20,'Detail-SR'!$A$8:$A$27,0))=AZ$2,IF(INDEX('Detail-SR'!$B$8:$B$27,MATCH($AY20,'Detail-SR'!$A$8:$A$27,0))="","",INDEX('Detail-SR'!$B$8:$B$27,MATCH($AY20,'Detail-SR'!$A$8:$A$27,0))),"")</f>
        <v/>
      </c>
      <c r="BA20" t="str">
        <f>IF(INDEX('Detail-SR'!$E$8:$E$27,MATCH($AY20,'Detail-SR'!$A$8:$A$27,0))=BA$2,IF(INDEX('Detail-SR'!$B$8:$B$27,MATCH($AY20,'Detail-SR'!$A$8:$A$27,0))="","",INDEX('Detail-SR'!$B$8:$B$27,MATCH($AY20,'Detail-SR'!$A$8:$A$27,0))),"")</f>
        <v/>
      </c>
      <c r="BB20" t="str">
        <f>IF(INDEX('Detail-SR'!$E$8:$E$27,MATCH($AY20,'Detail-SR'!$A$8:$A$27,0))=BB$2,IF(INDEX('Detail-SR'!$B$8:$B$27,MATCH($AY20,'Detail-SR'!$A$8:$A$27,0))="","",INDEX('Detail-SR'!$B$8:$B$27,MATCH($AY20,'Detail-SR'!$A$8:$A$27,0))),"")</f>
        <v/>
      </c>
      <c r="BC20">
        <f t="shared" si="7"/>
        <v>0</v>
      </c>
      <c r="BD20" t="e">
        <f t="shared" si="8"/>
        <v>#N/A</v>
      </c>
      <c r="BE20">
        <f t="shared" si="9"/>
        <v>0</v>
      </c>
      <c r="BF20" t="e">
        <f t="shared" si="10"/>
        <v>#N/A</v>
      </c>
      <c r="BG20">
        <f t="shared" si="11"/>
        <v>0</v>
      </c>
      <c r="BH20" t="e">
        <f t="shared" si="12"/>
        <v>#N/A</v>
      </c>
      <c r="BI20" t="str" cm="1">
        <f t="array" ref="BI20">_xlfn.IFNA(INDEX($AZ$3:$AZ$22,BD20),"")</f>
        <v/>
      </c>
      <c r="BJ20" t="str" cm="1">
        <f t="array" ref="BJ20">_xlfn.IFNA(INDEX($BA$3:$BA$22,BF20),"")</f>
        <v/>
      </c>
      <c r="BK20" t="str" cm="1">
        <f t="array" ref="BK20">_xlfn.IFNA(INDEX($BB$3:$BB$22,BH20),"")</f>
        <v/>
      </c>
      <c r="BL20" s="1" t="s">
        <v>38</v>
      </c>
    </row>
    <row r="21" spans="1:65" ht="45" x14ac:dyDescent="0.25">
      <c r="A21" t="s">
        <v>16</v>
      </c>
      <c r="AJ21" s="2">
        <v>19</v>
      </c>
      <c r="AK21" s="7">
        <v>7</v>
      </c>
      <c r="AL21" s="8" t="str">
        <f>IF(INDEX('Detail-CL'!$B$8:$B$37,MATCH(AK21,'Detail-CL'!$A$8:$A$37,0))="","",INDEX('Detail-CL'!$B$8:$B$37,MATCH(AK21,'Detail-CL'!$A$8:$A$37,0)))</f>
        <v/>
      </c>
      <c r="AM21" s="8" t="s">
        <v>37</v>
      </c>
      <c r="AN21" s="8" t="str">
        <f>IF(AL21="","",IF(INDEX('Detail-CL'!$E$8:$E$37,MATCH(AK21,'Detail-CL'!$A$8:$A$37,0))&lt;&gt;"Yes","","Yes"))</f>
        <v/>
      </c>
      <c r="AP21" s="2" t="str">
        <f t="shared" si="3"/>
        <v/>
      </c>
      <c r="AQ21" s="2" t="str">
        <f t="shared" si="4"/>
        <v/>
      </c>
      <c r="AR21" s="2" t="str">
        <f t="shared" si="27"/>
        <v/>
      </c>
      <c r="AT21" s="2" t="str">
        <f t="array" ref="AT21">IFERROR(INDEX($AP$3:$AP$92,MATCH(0,COUNTIF($AT$2:AT20,$AP$3:$AP$92&amp;"") + IF($AP$3:$AP$92="",1,0), 0)),"")</f>
        <v/>
      </c>
      <c r="AU21" s="2" t="str">
        <f t="shared" si="5"/>
        <v/>
      </c>
      <c r="AV21" s="2" t="str">
        <f t="shared" si="6"/>
        <v/>
      </c>
      <c r="AY21">
        <v>19</v>
      </c>
      <c r="AZ21" t="str">
        <f>IF(INDEX('Detail-SR'!$E$8:$E$27,MATCH($AY21,'Detail-SR'!$A$8:$A$27,0))=AZ$2,IF(INDEX('Detail-SR'!$B$8:$B$27,MATCH($AY21,'Detail-SR'!$A$8:$A$27,0))="","",INDEX('Detail-SR'!$B$8:$B$27,MATCH($AY21,'Detail-SR'!$A$8:$A$27,0))),"")</f>
        <v/>
      </c>
      <c r="BA21" t="str">
        <f>IF(INDEX('Detail-SR'!$E$8:$E$27,MATCH($AY21,'Detail-SR'!$A$8:$A$27,0))=BA$2,IF(INDEX('Detail-SR'!$B$8:$B$27,MATCH($AY21,'Detail-SR'!$A$8:$A$27,0))="","",INDEX('Detail-SR'!$B$8:$B$27,MATCH($AY21,'Detail-SR'!$A$8:$A$27,0))),"")</f>
        <v/>
      </c>
      <c r="BB21" t="str">
        <f>IF(INDEX('Detail-SR'!$E$8:$E$27,MATCH($AY21,'Detail-SR'!$A$8:$A$27,0))=BB$2,IF(INDEX('Detail-SR'!$B$8:$B$27,MATCH($AY21,'Detail-SR'!$A$8:$A$27,0))="","",INDEX('Detail-SR'!$B$8:$B$27,MATCH($AY21,'Detail-SR'!$A$8:$A$27,0))),"")</f>
        <v/>
      </c>
      <c r="BC21">
        <f t="shared" si="7"/>
        <v>0</v>
      </c>
      <c r="BD21" t="e">
        <f t="shared" si="8"/>
        <v>#N/A</v>
      </c>
      <c r="BE21">
        <f t="shared" si="9"/>
        <v>0</v>
      </c>
      <c r="BF21" t="e">
        <f t="shared" si="10"/>
        <v>#N/A</v>
      </c>
      <c r="BG21">
        <f t="shared" si="11"/>
        <v>0</v>
      </c>
      <c r="BH21" t="e">
        <f t="shared" si="12"/>
        <v>#N/A</v>
      </c>
      <c r="BI21" t="str" cm="1">
        <f t="array" ref="BI21">_xlfn.IFNA(INDEX($AZ$3:$AZ$22,BD21),"")</f>
        <v/>
      </c>
      <c r="BJ21" t="str" cm="1">
        <f t="array" ref="BJ21">_xlfn.IFNA(INDEX($BA$3:$BA$22,BF21),"")</f>
        <v/>
      </c>
      <c r="BK21" t="str" cm="1">
        <f t="array" ref="BK21">_xlfn.IFNA(INDEX($BB$3:$BB$22,BH21),"")</f>
        <v/>
      </c>
      <c r="BL21" t="str">
        <f>ADDRESS(ROW(BK2),COLUMN(BK2))</f>
        <v>$BK$2</v>
      </c>
      <c r="BM21" t="s">
        <v>52</v>
      </c>
    </row>
    <row r="22" spans="1:65" ht="45" x14ac:dyDescent="0.25">
      <c r="A22" s="11" t="s">
        <v>17</v>
      </c>
      <c r="AJ22" s="2">
        <v>20</v>
      </c>
      <c r="AK22" s="7">
        <v>7</v>
      </c>
      <c r="AL22" s="8" t="str">
        <f>IF(INDEX('Detail-CL'!$B$8:$B$37,MATCH(AK22,'Detail-CL'!$A$8:$A$37,0))="","",INDEX('Detail-CL'!$B$8:$B$37,MATCH(AK22,'Detail-CL'!$A$8:$A$37,0)))</f>
        <v/>
      </c>
      <c r="AM22" s="8" t="s">
        <v>49</v>
      </c>
      <c r="AN22" s="8" t="str">
        <f>IF(AL22="","",IF(INDEX('Detail-CL'!$F$8:$F$37,MATCH(AK22,'Detail-CL'!$A$8:$A$37,0))&lt;&gt;"Yes","","Yes"))</f>
        <v/>
      </c>
      <c r="AP22" s="2" t="str">
        <f t="shared" si="3"/>
        <v/>
      </c>
      <c r="AQ22" s="2" t="str">
        <f t="shared" si="4"/>
        <v/>
      </c>
      <c r="AR22" s="2" t="str">
        <f t="shared" si="27"/>
        <v/>
      </c>
      <c r="AT22" s="2" t="str">
        <f t="array" ref="AT22">IFERROR(INDEX($AP$3:$AP$92,MATCH(0,COUNTIF($AT$2:AT21,$AP$3:$AP$92&amp;"") + IF($AP$3:$AP$92="",1,0), 0)),"")</f>
        <v/>
      </c>
      <c r="AU22" s="2" t="str">
        <f t="shared" si="5"/>
        <v/>
      </c>
      <c r="AV22" s="2" t="str">
        <f t="shared" si="6"/>
        <v/>
      </c>
      <c r="AY22">
        <v>20</v>
      </c>
      <c r="AZ22" t="str">
        <f>IF(INDEX('Detail-SR'!$E$8:$E$27,MATCH($AY22,'Detail-SR'!$A$8:$A$27,0))=AZ$2,IF(INDEX('Detail-SR'!$B$8:$B$27,MATCH($AY22,'Detail-SR'!$A$8:$A$27,0))="","",INDEX('Detail-SR'!$B$8:$B$27,MATCH($AY22,'Detail-SR'!$A$8:$A$27,0))),"")</f>
        <v/>
      </c>
      <c r="BA22" t="str">
        <f>IF(INDEX('Detail-SR'!$E$8:$E$27,MATCH($AY22,'Detail-SR'!$A$8:$A$27,0))=BA$2,IF(INDEX('Detail-SR'!$B$8:$B$27,MATCH($AY22,'Detail-SR'!$A$8:$A$27,0))="","",INDEX('Detail-SR'!$B$8:$B$27,MATCH($AY22,'Detail-SR'!$A$8:$A$27,0))),"")</f>
        <v/>
      </c>
      <c r="BB22" t="str">
        <f>IF(INDEX('Detail-SR'!$E$8:$E$27,MATCH($AY22,'Detail-SR'!$A$8:$A$27,0))=BB$2,IF(INDEX('Detail-SR'!$B$8:$B$27,MATCH($AY22,'Detail-SR'!$A$8:$A$27,0))="","",INDEX('Detail-SR'!$B$8:$B$27,MATCH($AY22,'Detail-SR'!$A$8:$A$27,0))),"")</f>
        <v/>
      </c>
      <c r="BC22">
        <f t="shared" si="7"/>
        <v>0</v>
      </c>
      <c r="BD22" t="e">
        <f t="shared" si="8"/>
        <v>#N/A</v>
      </c>
      <c r="BE22">
        <f t="shared" si="9"/>
        <v>0</v>
      </c>
      <c r="BF22" t="e">
        <f t="shared" si="10"/>
        <v>#N/A</v>
      </c>
      <c r="BG22">
        <f t="shared" si="11"/>
        <v>0</v>
      </c>
      <c r="BH22" t="e">
        <f t="shared" si="12"/>
        <v>#N/A</v>
      </c>
      <c r="BI22" t="str" cm="1">
        <f t="array" ref="BI22">_xlfn.IFNA(INDEX($AZ$3:$AZ$22,BD22),"")</f>
        <v/>
      </c>
      <c r="BJ22" t="str" cm="1">
        <f t="array" ref="BJ22">_xlfn.IFNA(INDEX($BA$3:$BA$22,BF22),"")</f>
        <v/>
      </c>
      <c r="BK22" t="str" cm="1">
        <f t="array" ref="BK22">_xlfn.IFNA(INDEX($BB$3:$BB$22,BH22),"")</f>
        <v/>
      </c>
      <c r="BL22">
        <f>IFERROR(MATCH("",BK2:BK22,0),22)</f>
        <v>2</v>
      </c>
      <c r="BM22" t="s">
        <v>54</v>
      </c>
    </row>
    <row r="23" spans="1:65" ht="45" x14ac:dyDescent="0.25">
      <c r="AJ23" s="2">
        <v>21</v>
      </c>
      <c r="AK23" s="7">
        <v>7</v>
      </c>
      <c r="AL23" s="8" t="str">
        <f>IF(INDEX('Detail-CL'!$B$8:$B$37,MATCH(AK23,'Detail-CL'!$A$8:$A$37,0))="","",INDEX('Detail-CL'!$B$8:$B$37,MATCH(AK23,'Detail-CL'!$A$8:$A$37,0)))</f>
        <v/>
      </c>
      <c r="AM23" s="8" t="s">
        <v>38</v>
      </c>
      <c r="AN23" s="8" t="str">
        <f>IF(AL23="","",IF(INDEX('Detail-CL'!$G$8:$G$37,MATCH(AK23,'Detail-CL'!$A$8:$A$37,0))&lt;&gt;"Yes","","Yes"))</f>
        <v/>
      </c>
      <c r="AP23" s="2" t="str">
        <f t="shared" si="3"/>
        <v/>
      </c>
      <c r="AQ23" s="2" t="str">
        <f t="shared" si="4"/>
        <v/>
      </c>
      <c r="AR23" s="2" t="str">
        <f t="shared" si="27"/>
        <v/>
      </c>
      <c r="AT23" s="2" t="str">
        <f t="array" ref="AT23">IFERROR(INDEX($AP$3:$AP$92,MATCH(0,COUNTIF($AT$2:AT22,$AP$3:$AP$92&amp;"") + IF($AP$3:$AP$92="",1,0), 0)),"")</f>
        <v/>
      </c>
      <c r="AU23" s="2" t="str">
        <f t="shared" si="5"/>
        <v/>
      </c>
      <c r="AV23" s="2" t="str">
        <f t="shared" si="6"/>
        <v/>
      </c>
      <c r="BL23" t="str">
        <f>ADDRESS(ROW(BK2)+MAX(BL22-2,0),COLUMN(BK2))</f>
        <v>$BK$2</v>
      </c>
      <c r="BM23" t="s">
        <v>56</v>
      </c>
    </row>
    <row r="24" spans="1:65" x14ac:dyDescent="0.25">
      <c r="A24" s="1" t="s">
        <v>125</v>
      </c>
      <c r="AJ24" s="2">
        <v>22</v>
      </c>
      <c r="AK24" s="7">
        <v>8</v>
      </c>
      <c r="AL24" s="8" t="str">
        <f>IF(INDEX('Detail-CL'!$B$8:$B$37,MATCH(AK24,'Detail-CL'!$A$8:$A$37,0))="","",INDEX('Detail-CL'!$B$8:$B$37,MATCH(AK24,'Detail-CL'!$A$8:$A$37,0)))</f>
        <v/>
      </c>
      <c r="AM24" s="8" t="s">
        <v>37</v>
      </c>
      <c r="AN24" s="8" t="str">
        <f>IF(AL24="","",IF(INDEX('Detail-CL'!$E$8:$E$37,MATCH(AK24,'Detail-CL'!$A$8:$A$37,0))&lt;&gt;"Yes","","Yes"))</f>
        <v/>
      </c>
      <c r="AP24" s="2" t="str">
        <f t="shared" si="3"/>
        <v/>
      </c>
      <c r="AQ24" s="2" t="str">
        <f t="shared" si="4"/>
        <v/>
      </c>
      <c r="AR24" s="2" t="str">
        <f t="shared" si="27"/>
        <v/>
      </c>
      <c r="AT24" s="2" t="str">
        <f t="array" ref="AT24">IFERROR(INDEX($AP$3:$AP$92,MATCH(0,COUNTIF($AT$2:AT23,$AP$3:$AP$92&amp;"") + IF($AP$3:$AP$92="",1,0), 0)),"")</f>
        <v/>
      </c>
      <c r="AU24" s="2" t="str">
        <f t="shared" si="5"/>
        <v/>
      </c>
      <c r="AV24" s="2" t="str">
        <f t="shared" si="6"/>
        <v/>
      </c>
      <c r="BL24" t="str">
        <f>BL21&amp;":"&amp;BL23</f>
        <v>$BK$2:$BK$2</v>
      </c>
      <c r="BM24" t="s">
        <v>58</v>
      </c>
    </row>
    <row r="25" spans="1:65" x14ac:dyDescent="0.25">
      <c r="A25" t="s">
        <v>15</v>
      </c>
      <c r="AJ25" s="2">
        <v>23</v>
      </c>
      <c r="AK25" s="7">
        <v>8</v>
      </c>
      <c r="AL25" s="8" t="str">
        <f>IF(INDEX('Detail-CL'!$B$8:$B$37,MATCH(AK25,'Detail-CL'!$A$8:$A$37,0))="","",INDEX('Detail-CL'!$B$8:$B$37,MATCH(AK25,'Detail-CL'!$A$8:$A$37,0)))</f>
        <v/>
      </c>
      <c r="AM25" s="8" t="s">
        <v>49</v>
      </c>
      <c r="AN25" s="8" t="str">
        <f>IF(AL25="","",IF(INDEX('Detail-CL'!$F$8:$F$37,MATCH(AK25,'Detail-CL'!$A$8:$A$37,0))&lt;&gt;"Yes","","Yes"))</f>
        <v/>
      </c>
      <c r="AP25" s="2" t="str">
        <f t="shared" si="3"/>
        <v/>
      </c>
      <c r="AQ25" s="2" t="str">
        <f t="shared" si="4"/>
        <v/>
      </c>
      <c r="AR25" s="2" t="str">
        <f t="shared" si="27"/>
        <v/>
      </c>
      <c r="AT25" s="2" t="str">
        <f t="array" ref="AT25">IFERROR(INDEX($AP$3:$AP$92,MATCH(0,COUNTIF($AT$2:AT24,$AP$3:$AP$92&amp;"") + IF($AP$3:$AP$92="",1,0), 0)),"")</f>
        <v/>
      </c>
      <c r="AU25" s="2" t="str">
        <f t="shared" si="5"/>
        <v/>
      </c>
      <c r="AV25" s="2" t="str">
        <f t="shared" si="6"/>
        <v/>
      </c>
      <c r="BM25" t="s">
        <v>60</v>
      </c>
    </row>
    <row r="26" spans="1:65" x14ac:dyDescent="0.25">
      <c r="A26" t="s">
        <v>26</v>
      </c>
      <c r="AJ26" s="2">
        <v>24</v>
      </c>
      <c r="AK26" s="7">
        <v>8</v>
      </c>
      <c r="AL26" s="8" t="str">
        <f>IF(INDEX('Detail-CL'!$B$8:$B$37,MATCH(AK26,'Detail-CL'!$A$8:$A$37,0))="","",INDEX('Detail-CL'!$B$8:$B$37,MATCH(AK26,'Detail-CL'!$A$8:$A$37,0)))</f>
        <v/>
      </c>
      <c r="AM26" s="8" t="s">
        <v>38</v>
      </c>
      <c r="AN26" s="8" t="str">
        <f>IF(AL26="","",IF(INDEX('Detail-CL'!$G$8:$G$37,MATCH(AK26,'Detail-CL'!$A$8:$A$37,0))&lt;&gt;"Yes","","Yes"))</f>
        <v/>
      </c>
      <c r="AP26" s="2" t="str">
        <f t="shared" si="3"/>
        <v/>
      </c>
      <c r="AQ26" s="2" t="str">
        <f t="shared" si="4"/>
        <v/>
      </c>
      <c r="AR26" s="2" t="str">
        <f t="shared" si="27"/>
        <v/>
      </c>
      <c r="AT26" s="2" t="str">
        <f t="array" ref="AT26">IFERROR(INDEX($AP$3:$AP$92,MATCH(0,COUNTIF($AT$2:AT25,$AP$3:$AP$92&amp;"") + IF($AP$3:$AP$92="",1,0), 0)),"")</f>
        <v/>
      </c>
      <c r="AU26" s="2" t="str">
        <f t="shared" si="5"/>
        <v/>
      </c>
      <c r="AV26" s="2" t="str">
        <f t="shared" si="6"/>
        <v/>
      </c>
      <c r="BM26" s="5" t="s">
        <v>74</v>
      </c>
    </row>
    <row r="27" spans="1:65" x14ac:dyDescent="0.25">
      <c r="AJ27" s="2">
        <v>25</v>
      </c>
      <c r="AK27" s="7">
        <v>9</v>
      </c>
      <c r="AL27" s="8" t="str">
        <f>IF(INDEX('Detail-CL'!$B$8:$B$37,MATCH(AK27,'Detail-CL'!$A$8:$A$37,0))="","",INDEX('Detail-CL'!$B$8:$B$37,MATCH(AK27,'Detail-CL'!$A$8:$A$37,0)))</f>
        <v/>
      </c>
      <c r="AM27" s="8" t="s">
        <v>37</v>
      </c>
      <c r="AN27" s="8" t="str">
        <f>IF(AL27="","",IF(INDEX('Detail-CL'!$E$8:$E$37,MATCH(AK27,'Detail-CL'!$A$8:$A$37,0))&lt;&gt;"Yes","","Yes"))</f>
        <v/>
      </c>
      <c r="AP27" s="2" t="str">
        <f t="shared" si="3"/>
        <v/>
      </c>
      <c r="AQ27" s="2" t="str">
        <f t="shared" si="4"/>
        <v/>
      </c>
      <c r="AR27" s="2" t="str">
        <f t="shared" si="27"/>
        <v/>
      </c>
      <c r="AT27" s="2" t="str">
        <f t="array" ref="AT27">IFERROR(INDEX($AP$3:$AP$92,MATCH(0,COUNTIF($AT$2:AT26,$AP$3:$AP$92&amp;"") + IF($AP$3:$AP$92="",1,0), 0)),"")</f>
        <v/>
      </c>
      <c r="AU27" s="2" t="str">
        <f t="shared" si="5"/>
        <v/>
      </c>
      <c r="AV27" s="2" t="str">
        <f t="shared" si="6"/>
        <v/>
      </c>
    </row>
    <row r="28" spans="1:65" x14ac:dyDescent="0.25">
      <c r="AJ28" s="2">
        <v>26</v>
      </c>
      <c r="AK28" s="7">
        <v>9</v>
      </c>
      <c r="AL28" s="8" t="str">
        <f>IF(INDEX('Detail-CL'!$B$8:$B$37,MATCH(AK28,'Detail-CL'!$A$8:$A$37,0))="","",INDEX('Detail-CL'!$B$8:$B$37,MATCH(AK28,'Detail-CL'!$A$8:$A$37,0)))</f>
        <v/>
      </c>
      <c r="AM28" s="8" t="s">
        <v>49</v>
      </c>
      <c r="AN28" s="8" t="str">
        <f>IF(AL28="","",IF(INDEX('Detail-CL'!$F$8:$F$37,MATCH(AK28,'Detail-CL'!$A$8:$A$37,0))&lt;&gt;"Yes","","Yes"))</f>
        <v/>
      </c>
      <c r="AP28" s="2" t="str">
        <f t="shared" si="3"/>
        <v/>
      </c>
      <c r="AQ28" s="2" t="str">
        <f t="shared" si="4"/>
        <v/>
      </c>
      <c r="AR28" s="2" t="str">
        <f t="shared" si="27"/>
        <v/>
      </c>
      <c r="AT28" s="2" t="str">
        <f t="array" ref="AT28">IFERROR(INDEX($AP$3:$AP$92,MATCH(0,COUNTIF($AT$2:AT27,$AP$3:$AP$92&amp;"") + IF($AP$3:$AP$92="",1,0), 0)),"")</f>
        <v/>
      </c>
      <c r="AU28" s="2" t="str">
        <f t="shared" si="5"/>
        <v/>
      </c>
      <c r="AV28" s="2" t="str">
        <f t="shared" si="6"/>
        <v/>
      </c>
      <c r="AY28" s="11"/>
    </row>
    <row r="29" spans="1:65" x14ac:dyDescent="0.25">
      <c r="AJ29" s="2">
        <v>27</v>
      </c>
      <c r="AK29" s="7">
        <v>9</v>
      </c>
      <c r="AL29" s="8" t="str">
        <f>IF(INDEX('Detail-CL'!$B$8:$B$37,MATCH(AK29,'Detail-CL'!$A$8:$A$37,0))="","",INDEX('Detail-CL'!$B$8:$B$37,MATCH(AK29,'Detail-CL'!$A$8:$A$37,0)))</f>
        <v/>
      </c>
      <c r="AM29" s="8" t="s">
        <v>38</v>
      </c>
      <c r="AN29" s="8" t="str">
        <f>IF(AL29="","",IF(INDEX('Detail-CL'!$G$8:$G$37,MATCH(AK29,'Detail-CL'!$A$8:$A$37,0))&lt;&gt;"Yes","","Yes"))</f>
        <v/>
      </c>
      <c r="AP29" s="2" t="str">
        <f t="shared" si="3"/>
        <v/>
      </c>
      <c r="AQ29" s="2" t="str">
        <f t="shared" si="4"/>
        <v/>
      </c>
      <c r="AR29" s="2" t="str">
        <f t="shared" si="27"/>
        <v/>
      </c>
      <c r="AT29" s="2" t="str">
        <f t="array" ref="AT29">IFERROR(INDEX($AP$3:$AP$92,MATCH(0,COUNTIF($AT$2:AT28,$AP$3:$AP$92&amp;"") + IF($AP$3:$AP$92="",1,0), 0)),"")</f>
        <v/>
      </c>
      <c r="AU29" s="2" t="str">
        <f t="shared" si="5"/>
        <v/>
      </c>
      <c r="AV29" s="2" t="str">
        <f t="shared" si="6"/>
        <v/>
      </c>
      <c r="BL29" s="11"/>
    </row>
    <row r="30" spans="1:65" x14ac:dyDescent="0.25">
      <c r="AJ30" s="2">
        <v>28</v>
      </c>
      <c r="AK30" s="7">
        <v>10</v>
      </c>
      <c r="AL30" s="8" t="str">
        <f>IF(INDEX('Detail-CL'!$B$8:$B$37,MATCH(AK30,'Detail-CL'!$A$8:$A$37,0))="","",INDEX('Detail-CL'!$B$8:$B$37,MATCH(AK30,'Detail-CL'!$A$8:$A$37,0)))</f>
        <v/>
      </c>
      <c r="AM30" s="8" t="s">
        <v>37</v>
      </c>
      <c r="AN30" s="8" t="str">
        <f>IF(AL30="","",IF(INDEX('Detail-CL'!$E$8:$E$37,MATCH(AK30,'Detail-CL'!$A$8:$A$37,0))&lt;&gt;"Yes","","Yes"))</f>
        <v/>
      </c>
      <c r="AP30" s="2" t="str">
        <f t="shared" si="3"/>
        <v/>
      </c>
      <c r="AQ30" s="2" t="str">
        <f t="shared" si="4"/>
        <v/>
      </c>
      <c r="AR30" s="2" t="str">
        <f t="shared" si="27"/>
        <v/>
      </c>
      <c r="AT30" s="2" t="str">
        <f t="array" ref="AT30">IFERROR(INDEX($AP$3:$AP$92,MATCH(0,COUNTIF($AT$2:AT29,$AP$3:$AP$92&amp;"") + IF($AP$3:$AP$92="",1,0), 0)),"")</f>
        <v/>
      </c>
      <c r="AU30" s="2" t="str">
        <f t="shared" si="5"/>
        <v/>
      </c>
      <c r="AV30" s="2" t="str">
        <f t="shared" si="6"/>
        <v/>
      </c>
    </row>
    <row r="31" spans="1:65" x14ac:dyDescent="0.25">
      <c r="AJ31" s="2">
        <v>29</v>
      </c>
      <c r="AK31" s="7">
        <v>10</v>
      </c>
      <c r="AL31" s="8" t="str">
        <f>IF(INDEX('Detail-CL'!$B$8:$B$37,MATCH(AK31,'Detail-CL'!$A$8:$A$37,0))="","",INDEX('Detail-CL'!$B$8:$B$37,MATCH(AK31,'Detail-CL'!$A$8:$A$37,0)))</f>
        <v/>
      </c>
      <c r="AM31" s="8" t="s">
        <v>49</v>
      </c>
      <c r="AN31" s="8" t="str">
        <f>IF(AL31="","",IF(INDEX('Detail-CL'!$F$8:$F$37,MATCH(AK31,'Detail-CL'!$A$8:$A$37,0))&lt;&gt;"Yes","","Yes"))</f>
        <v/>
      </c>
      <c r="AP31" s="2" t="str">
        <f t="shared" si="3"/>
        <v/>
      </c>
      <c r="AQ31" s="2" t="str">
        <f t="shared" si="4"/>
        <v/>
      </c>
      <c r="AR31" s="2" t="str">
        <f t="shared" si="27"/>
        <v/>
      </c>
      <c r="AT31" s="2" t="str">
        <f t="array" ref="AT31">IFERROR(INDEX($AP$3:$AP$92,MATCH(0,COUNTIF($AT$2:AT30,$AP$3:$AP$92&amp;"") + IF($AP$3:$AP$92="",1,0), 0)),"")</f>
        <v/>
      </c>
      <c r="AU31" s="2" t="str">
        <f t="shared" si="5"/>
        <v/>
      </c>
      <c r="AV31" s="2" t="str">
        <f t="shared" si="6"/>
        <v/>
      </c>
    </row>
    <row r="32" spans="1:65" x14ac:dyDescent="0.25">
      <c r="AJ32" s="2">
        <v>30</v>
      </c>
      <c r="AK32" s="7">
        <v>10</v>
      </c>
      <c r="AL32" s="8" t="str">
        <f>IF(INDEX('Detail-CL'!$B$8:$B$37,MATCH(AK32,'Detail-CL'!$A$8:$A$37,0))="","",INDEX('Detail-CL'!$B$8:$B$37,MATCH(AK32,'Detail-CL'!$A$8:$A$37,0)))</f>
        <v/>
      </c>
      <c r="AM32" s="8" t="s">
        <v>38</v>
      </c>
      <c r="AN32" s="8" t="str">
        <f>IF(AL32="","",IF(INDEX('Detail-CL'!$G$8:$G$37,MATCH(AK32,'Detail-CL'!$A$8:$A$37,0))&lt;&gt;"Yes","","Yes"))</f>
        <v/>
      </c>
      <c r="AP32" s="2" t="str">
        <f t="shared" si="3"/>
        <v/>
      </c>
      <c r="AQ32" s="2" t="str">
        <f t="shared" si="4"/>
        <v/>
      </c>
      <c r="AR32" s="2" t="str">
        <f t="shared" si="27"/>
        <v/>
      </c>
      <c r="AT32" s="2" t="str">
        <f t="array" ref="AT32">IFERROR(INDEX($AP$3:$AP$92,MATCH(0,COUNTIF($AT$2:AT31,$AP$3:$AP$92&amp;"") + IF($AP$3:$AP$92="",1,0), 0)),"")</f>
        <v/>
      </c>
      <c r="AU32" s="2" t="str">
        <f t="shared" si="5"/>
        <v/>
      </c>
      <c r="AV32" s="2" t="str">
        <f t="shared" si="6"/>
        <v/>
      </c>
    </row>
    <row r="33" spans="36:48" x14ac:dyDescent="0.25">
      <c r="AJ33" s="2">
        <v>31</v>
      </c>
      <c r="AK33" s="7">
        <v>11</v>
      </c>
      <c r="AL33" s="8" t="str">
        <f>IF(INDEX('Detail-CL'!$B$8:$B$37,MATCH(AK33,'Detail-CL'!$A$8:$A$37,0))="","",INDEX('Detail-CL'!$B$8:$B$37,MATCH(AK33,'Detail-CL'!$A$8:$A$37,0)))</f>
        <v/>
      </c>
      <c r="AM33" s="8" t="s">
        <v>37</v>
      </c>
      <c r="AN33" s="8" t="str">
        <f>IF(AL33="","",IF(INDEX('Detail-CL'!$E$8:$E$37,MATCH(AK33,'Detail-CL'!$A$8:$A$37,0))&lt;&gt;"Yes","","Yes"))</f>
        <v/>
      </c>
      <c r="AP33" s="2" t="str">
        <f t="shared" si="3"/>
        <v/>
      </c>
      <c r="AQ33" s="2" t="str">
        <f t="shared" si="4"/>
        <v/>
      </c>
      <c r="AR33" s="2" t="str">
        <f t="shared" si="27"/>
        <v/>
      </c>
      <c r="AT33" s="2" t="str">
        <f t="array" ref="AT33">IFERROR(INDEX($AP$3:$AP$92,MATCH(0,COUNTIF($AT$2:AT32,$AP$3:$AP$92&amp;"") + IF($AP$3:$AP$92="",1,0), 0)),"")</f>
        <v/>
      </c>
      <c r="AU33" s="2" t="str">
        <f t="shared" si="5"/>
        <v/>
      </c>
      <c r="AV33" s="2" t="str">
        <f t="shared" si="6"/>
        <v/>
      </c>
    </row>
    <row r="34" spans="36:48" x14ac:dyDescent="0.25">
      <c r="AJ34" s="2">
        <v>32</v>
      </c>
      <c r="AK34" s="7">
        <v>11</v>
      </c>
      <c r="AL34" s="8" t="str">
        <f>IF(INDEX('Detail-CL'!$B$8:$B$37,MATCH(AK34,'Detail-CL'!$A$8:$A$37,0))="","",INDEX('Detail-CL'!$B$8:$B$37,MATCH(AK34,'Detail-CL'!$A$8:$A$37,0)))</f>
        <v/>
      </c>
      <c r="AM34" s="8" t="s">
        <v>49</v>
      </c>
      <c r="AN34" s="8" t="str">
        <f>IF(AL34="","",IF(INDEX('Detail-CL'!$F$8:$F$37,MATCH(AK34,'Detail-CL'!$A$8:$A$37,0))&lt;&gt;"Yes","","Yes"))</f>
        <v/>
      </c>
      <c r="AP34" s="2" t="str">
        <f t="shared" si="3"/>
        <v/>
      </c>
      <c r="AQ34" s="2" t="str">
        <f t="shared" si="4"/>
        <v/>
      </c>
      <c r="AR34" s="2" t="str">
        <f t="shared" si="27"/>
        <v/>
      </c>
      <c r="AT34" s="2" t="str">
        <f t="array" ref="AT34">IFERROR(INDEX($AP$3:$AP$92,MATCH(0,COUNTIF($AT$2:AT33,$AP$3:$AP$92&amp;"") + IF($AP$3:$AP$92="",1,0), 0)),"")</f>
        <v/>
      </c>
      <c r="AU34" s="2" t="str">
        <f t="shared" si="5"/>
        <v/>
      </c>
      <c r="AV34" s="2" t="str">
        <f t="shared" si="6"/>
        <v/>
      </c>
    </row>
    <row r="35" spans="36:48" x14ac:dyDescent="0.25">
      <c r="AJ35" s="2">
        <v>33</v>
      </c>
      <c r="AK35" s="7">
        <v>11</v>
      </c>
      <c r="AL35" s="8" t="str">
        <f>IF(INDEX('Detail-CL'!$B$8:$B$37,MATCH(AK35,'Detail-CL'!$A$8:$A$37,0))="","",INDEX('Detail-CL'!$B$8:$B$37,MATCH(AK35,'Detail-CL'!$A$8:$A$37,0)))</f>
        <v/>
      </c>
      <c r="AM35" s="8" t="s">
        <v>38</v>
      </c>
      <c r="AN35" s="8" t="str">
        <f>IF(AL35="","",IF(INDEX('Detail-CL'!$G$8:$G$37,MATCH(AK35,'Detail-CL'!$A$8:$A$37,0))&lt;&gt;"Yes","","Yes"))</f>
        <v/>
      </c>
      <c r="AP35" s="2" t="str">
        <f t="shared" si="3"/>
        <v/>
      </c>
      <c r="AQ35" s="2" t="str">
        <f t="shared" si="4"/>
        <v/>
      </c>
      <c r="AR35" s="2" t="str">
        <f t="shared" si="27"/>
        <v/>
      </c>
      <c r="AT35" s="2" t="str">
        <f t="array" ref="AT35">IFERROR(INDEX($AP$3:$AP$92,MATCH(0,COUNTIF($AT$2:AT34,$AP$3:$AP$92&amp;"") + IF($AP$3:$AP$92="",1,0), 0)),"")</f>
        <v/>
      </c>
      <c r="AU35" s="2" t="str">
        <f t="shared" si="5"/>
        <v/>
      </c>
      <c r="AV35" s="2" t="str">
        <f t="shared" si="6"/>
        <v/>
      </c>
    </row>
    <row r="36" spans="36:48" ht="30" x14ac:dyDescent="0.25">
      <c r="AJ36" s="2">
        <v>34</v>
      </c>
      <c r="AK36" s="7">
        <v>12</v>
      </c>
      <c r="AL36" s="8" t="str">
        <f>IF(INDEX('Detail-CL'!$B$8:$B$37,MATCH(AK36,'Detail-CL'!$A$8:$A$37,0))="","",INDEX('Detail-CL'!$B$8:$B$37,MATCH(AK36,'Detail-CL'!$A$8:$A$37,0)))</f>
        <v/>
      </c>
      <c r="AM36" s="8" t="s">
        <v>37</v>
      </c>
      <c r="AN36" s="8" t="str">
        <f>IF(AL36="","",IF(INDEX('Detail-CL'!$E$8:$E$37,MATCH(AK36,'Detail-CL'!$A$8:$A$37,0))&lt;&gt;"Yes","","Yes"))</f>
        <v/>
      </c>
      <c r="AP36" s="2" t="str">
        <f t="shared" si="3"/>
        <v/>
      </c>
      <c r="AQ36" s="2" t="str">
        <f t="shared" si="4"/>
        <v/>
      </c>
      <c r="AR36" s="2" t="str">
        <f t="shared" si="27"/>
        <v/>
      </c>
      <c r="AT36" s="2" t="str">
        <f t="array" ref="AT36">IFERROR(INDEX($AP$3:$AP$92,MATCH(0,COUNTIF($AT$2:AT35,$AP$3:$AP$92&amp;"") + IF($AP$3:$AP$92="",1,0), 0)),"")</f>
        <v/>
      </c>
      <c r="AU36" s="2" t="str">
        <f t="shared" si="5"/>
        <v/>
      </c>
      <c r="AV36" s="2" t="str">
        <f t="shared" si="6"/>
        <v/>
      </c>
    </row>
    <row r="37" spans="36:48" ht="30" x14ac:dyDescent="0.25">
      <c r="AJ37" s="2">
        <v>35</v>
      </c>
      <c r="AK37" s="7">
        <v>12</v>
      </c>
      <c r="AL37" s="8" t="str">
        <f>IF(INDEX('Detail-CL'!$B$8:$B$37,MATCH(AK37,'Detail-CL'!$A$8:$A$37,0))="","",INDEX('Detail-CL'!$B$8:$B$37,MATCH(AK37,'Detail-CL'!$A$8:$A$37,0)))</f>
        <v/>
      </c>
      <c r="AM37" s="8" t="s">
        <v>49</v>
      </c>
      <c r="AN37" s="8" t="str">
        <f>IF(AL37="","",IF(INDEX('Detail-CL'!$F$8:$F$37,MATCH(AK37,'Detail-CL'!$A$8:$A$37,0))&lt;&gt;"Yes","","Yes"))</f>
        <v/>
      </c>
      <c r="AP37" s="2" t="str">
        <f t="shared" si="3"/>
        <v/>
      </c>
      <c r="AQ37" s="2" t="str">
        <f t="shared" si="4"/>
        <v/>
      </c>
      <c r="AR37" s="2" t="str">
        <f t="shared" si="27"/>
        <v/>
      </c>
      <c r="AT37" s="2" t="str">
        <f t="array" ref="AT37">IFERROR(INDEX($AP$3:$AP$92,MATCH(0,COUNTIF($AT$2:AT36,$AP$3:$AP$92&amp;"") + IF($AP$3:$AP$92="",1,0), 0)),"")</f>
        <v/>
      </c>
      <c r="AU37" s="2" t="str">
        <f t="shared" si="5"/>
        <v/>
      </c>
      <c r="AV37" s="2" t="str">
        <f t="shared" si="6"/>
        <v/>
      </c>
    </row>
    <row r="38" spans="36:48" ht="30" x14ac:dyDescent="0.25">
      <c r="AJ38" s="2">
        <v>36</v>
      </c>
      <c r="AK38" s="7">
        <v>12</v>
      </c>
      <c r="AL38" s="8" t="str">
        <f>IF(INDEX('Detail-CL'!$B$8:$B$37,MATCH(AK38,'Detail-CL'!$A$8:$A$37,0))="","",INDEX('Detail-CL'!$B$8:$B$37,MATCH(AK38,'Detail-CL'!$A$8:$A$37,0)))</f>
        <v/>
      </c>
      <c r="AM38" s="8" t="s">
        <v>38</v>
      </c>
      <c r="AN38" s="8" t="str">
        <f>IF(AL38="","",IF(INDEX('Detail-CL'!$G$8:$G$37,MATCH(AK38,'Detail-CL'!$A$8:$A$37,0))&lt;&gt;"Yes","","Yes"))</f>
        <v/>
      </c>
      <c r="AP38" s="2" t="str">
        <f t="shared" si="3"/>
        <v/>
      </c>
      <c r="AQ38" s="2" t="str">
        <f t="shared" si="4"/>
        <v/>
      </c>
      <c r="AR38" s="2" t="str">
        <f t="shared" si="27"/>
        <v/>
      </c>
      <c r="AT38" s="2" t="str">
        <f t="array" ref="AT38">IFERROR(INDEX($AP$3:$AP$92,MATCH(0,COUNTIF($AT$2:AT37,$AP$3:$AP$92&amp;"") + IF($AP$3:$AP$92="",1,0), 0)),"")</f>
        <v/>
      </c>
      <c r="AU38" s="2" t="str">
        <f t="shared" si="5"/>
        <v/>
      </c>
      <c r="AV38" s="2" t="str">
        <f t="shared" si="6"/>
        <v/>
      </c>
    </row>
    <row r="39" spans="36:48" x14ac:dyDescent="0.25">
      <c r="AJ39" s="2">
        <v>37</v>
      </c>
      <c r="AK39" s="7">
        <v>13</v>
      </c>
      <c r="AL39" s="8" t="str">
        <f>IF(INDEX('Detail-CL'!$B$8:$B$37,MATCH(AK39,'Detail-CL'!$A$8:$A$37,0))="","",INDEX('Detail-CL'!$B$8:$B$37,MATCH(AK39,'Detail-CL'!$A$8:$A$37,0)))</f>
        <v/>
      </c>
      <c r="AM39" s="8" t="s">
        <v>37</v>
      </c>
      <c r="AN39" s="8" t="str">
        <f>IF(AL39="","",IF(INDEX('Detail-CL'!$E$8:$E$37,MATCH(AK39,'Detail-CL'!$A$8:$A$37,0))&lt;&gt;"Yes","","Yes"))</f>
        <v/>
      </c>
      <c r="AP39" s="2" t="str">
        <f t="shared" si="3"/>
        <v/>
      </c>
      <c r="AQ39" s="2" t="str">
        <f t="shared" si="4"/>
        <v/>
      </c>
      <c r="AR39" s="2" t="str">
        <f t="shared" si="27"/>
        <v/>
      </c>
      <c r="AT39" s="2" t="str">
        <f t="array" ref="AT39">IFERROR(INDEX($AP$3:$AP$92,MATCH(0,COUNTIF($AT$2:AT38,$AP$3:$AP$92&amp;"") + IF($AP$3:$AP$92="",1,0), 0)),"")</f>
        <v/>
      </c>
      <c r="AU39" s="2" t="str">
        <f t="shared" si="5"/>
        <v/>
      </c>
      <c r="AV39" s="2" t="str">
        <f t="shared" si="6"/>
        <v/>
      </c>
    </row>
    <row r="40" spans="36:48" x14ac:dyDescent="0.25">
      <c r="AJ40" s="2">
        <v>38</v>
      </c>
      <c r="AK40" s="7">
        <v>13</v>
      </c>
      <c r="AL40" s="8" t="str">
        <f>IF(INDEX('Detail-CL'!$B$8:$B$37,MATCH(AK40,'Detail-CL'!$A$8:$A$37,0))="","",INDEX('Detail-CL'!$B$8:$B$37,MATCH(AK40,'Detail-CL'!$A$8:$A$37,0)))</f>
        <v/>
      </c>
      <c r="AM40" s="8" t="s">
        <v>49</v>
      </c>
      <c r="AN40" s="8" t="str">
        <f>IF(AL40="","",IF(INDEX('Detail-CL'!$F$8:$F$37,MATCH(AK40,'Detail-CL'!$A$8:$A$37,0))&lt;&gt;"Yes","","Yes"))</f>
        <v/>
      </c>
      <c r="AP40" s="2" t="str">
        <f t="shared" si="3"/>
        <v/>
      </c>
      <c r="AQ40" s="2" t="str">
        <f t="shared" si="4"/>
        <v/>
      </c>
      <c r="AR40" s="2" t="str">
        <f t="shared" si="27"/>
        <v/>
      </c>
      <c r="AT40" s="2" t="str">
        <f t="array" ref="AT40">IFERROR(INDEX($AP$3:$AP$92,MATCH(0,COUNTIF($AT$2:AT39,$AP$3:$AP$92&amp;"") + IF($AP$3:$AP$92="",1,0), 0)),"")</f>
        <v/>
      </c>
      <c r="AU40" s="2" t="str">
        <f t="shared" si="5"/>
        <v/>
      </c>
      <c r="AV40" s="2" t="str">
        <f t="shared" si="6"/>
        <v/>
      </c>
    </row>
    <row r="41" spans="36:48" x14ac:dyDescent="0.25">
      <c r="AJ41" s="2">
        <v>39</v>
      </c>
      <c r="AK41" s="7">
        <v>13</v>
      </c>
      <c r="AL41" s="8" t="str">
        <f>IF(INDEX('Detail-CL'!$B$8:$B$37,MATCH(AK41,'Detail-CL'!$A$8:$A$37,0))="","",INDEX('Detail-CL'!$B$8:$B$37,MATCH(AK41,'Detail-CL'!$A$8:$A$37,0)))</f>
        <v/>
      </c>
      <c r="AM41" s="8" t="s">
        <v>38</v>
      </c>
      <c r="AN41" s="8" t="str">
        <f>IF(AL41="","",IF(INDEX('Detail-CL'!$G$8:$G$37,MATCH(AK41,'Detail-CL'!$A$8:$A$37,0))&lt;&gt;"Yes","","Yes"))</f>
        <v/>
      </c>
      <c r="AP41" s="2" t="str">
        <f t="shared" si="3"/>
        <v/>
      </c>
      <c r="AQ41" s="2" t="str">
        <f t="shared" si="4"/>
        <v/>
      </c>
      <c r="AR41" s="2" t="str">
        <f t="shared" si="27"/>
        <v/>
      </c>
      <c r="AT41" s="2" t="str">
        <f t="array" ref="AT41">IFERROR(INDEX($AP$3:$AP$92,MATCH(0,COUNTIF($AT$2:AT40,$AP$3:$AP$92&amp;"") + IF($AP$3:$AP$92="",1,0), 0)),"")</f>
        <v/>
      </c>
      <c r="AU41" s="2" t="str">
        <f t="shared" si="5"/>
        <v/>
      </c>
      <c r="AV41" s="2" t="str">
        <f t="shared" si="6"/>
        <v/>
      </c>
    </row>
    <row r="42" spans="36:48" x14ac:dyDescent="0.25">
      <c r="AJ42" s="2">
        <v>40</v>
      </c>
      <c r="AK42" s="7">
        <v>14</v>
      </c>
      <c r="AL42" s="8" t="str">
        <f>IF(INDEX('Detail-CL'!$B$8:$B$37,MATCH(AK42,'Detail-CL'!$A$8:$A$37,0))="","",INDEX('Detail-CL'!$B$8:$B$37,MATCH(AK42,'Detail-CL'!$A$8:$A$37,0)))</f>
        <v/>
      </c>
      <c r="AM42" s="8" t="s">
        <v>37</v>
      </c>
      <c r="AN42" s="8" t="str">
        <f>IF(AL42="","",IF(INDEX('Detail-CL'!$E$8:$E$37,MATCH(AK42,'Detail-CL'!$A$8:$A$37,0))&lt;&gt;"Yes","","Yes"))</f>
        <v/>
      </c>
      <c r="AP42" s="2" t="str">
        <f t="shared" si="3"/>
        <v/>
      </c>
      <c r="AQ42" s="2" t="str">
        <f t="shared" si="4"/>
        <v/>
      </c>
      <c r="AR42" s="2" t="str">
        <f t="shared" si="27"/>
        <v/>
      </c>
      <c r="AT42" s="2" t="str">
        <f t="array" ref="AT42">IFERROR(INDEX($AP$3:$AP$92,MATCH(0,COUNTIF($AT$2:AT41,$AP$3:$AP$92&amp;"") + IF($AP$3:$AP$92="",1,0), 0)),"")</f>
        <v/>
      </c>
      <c r="AU42" s="2" t="str">
        <f t="shared" si="5"/>
        <v/>
      </c>
      <c r="AV42" s="2" t="str">
        <f t="shared" si="6"/>
        <v/>
      </c>
    </row>
    <row r="43" spans="36:48" x14ac:dyDescent="0.25">
      <c r="AJ43" s="2">
        <v>41</v>
      </c>
      <c r="AK43" s="7">
        <v>14</v>
      </c>
      <c r="AL43" s="8" t="str">
        <f>IF(INDEX('Detail-CL'!$B$8:$B$37,MATCH(AK43,'Detail-CL'!$A$8:$A$37,0))="","",INDEX('Detail-CL'!$B$8:$B$37,MATCH(AK43,'Detail-CL'!$A$8:$A$37,0)))</f>
        <v/>
      </c>
      <c r="AM43" s="8" t="s">
        <v>49</v>
      </c>
      <c r="AN43" s="8" t="str">
        <f>IF(AL43="","",IF(INDEX('Detail-CL'!$F$8:$F$37,MATCH(AK43,'Detail-CL'!$A$8:$A$37,0))&lt;&gt;"Yes","","Yes"))</f>
        <v/>
      </c>
      <c r="AP43" s="2" t="str">
        <f t="shared" si="3"/>
        <v/>
      </c>
      <c r="AQ43" s="2" t="str">
        <f t="shared" si="4"/>
        <v/>
      </c>
      <c r="AR43" s="2" t="str">
        <f t="shared" si="27"/>
        <v/>
      </c>
      <c r="AT43" s="2" t="str">
        <f t="array" ref="AT43">IFERROR(INDEX($AP$3:$AP$92,MATCH(0,COUNTIF($AT$2:AT42,$AP$3:$AP$92&amp;"") + IF($AP$3:$AP$92="",1,0), 0)),"")</f>
        <v/>
      </c>
      <c r="AU43" s="2" t="str">
        <f t="shared" si="5"/>
        <v/>
      </c>
      <c r="AV43" s="2" t="str">
        <f t="shared" si="6"/>
        <v/>
      </c>
    </row>
    <row r="44" spans="36:48" x14ac:dyDescent="0.25">
      <c r="AJ44" s="2">
        <v>42</v>
      </c>
      <c r="AK44" s="7">
        <v>14</v>
      </c>
      <c r="AL44" s="8" t="str">
        <f>IF(INDEX('Detail-CL'!$B$8:$B$37,MATCH(AK44,'Detail-CL'!$A$8:$A$37,0))="","",INDEX('Detail-CL'!$B$8:$B$37,MATCH(AK44,'Detail-CL'!$A$8:$A$37,0)))</f>
        <v/>
      </c>
      <c r="AM44" s="8" t="s">
        <v>38</v>
      </c>
      <c r="AN44" s="8" t="str">
        <f>IF(AL44="","",IF(INDEX('Detail-CL'!$G$8:$G$37,MATCH(AK44,'Detail-CL'!$A$8:$A$37,0))&lt;&gt;"Yes","","Yes"))</f>
        <v/>
      </c>
      <c r="AP44" s="2" t="str">
        <f t="shared" si="3"/>
        <v/>
      </c>
      <c r="AQ44" s="2" t="str">
        <f t="shared" si="4"/>
        <v/>
      </c>
      <c r="AR44" s="2" t="str">
        <f t="shared" si="27"/>
        <v/>
      </c>
      <c r="AT44" s="2" t="str">
        <f t="array" ref="AT44">IFERROR(INDEX($AP$3:$AP$92,MATCH(0,COUNTIF($AT$2:AT43,$AP$3:$AP$92&amp;"") + IF($AP$3:$AP$92="",1,0), 0)),"")</f>
        <v/>
      </c>
      <c r="AU44" s="2" t="str">
        <f t="shared" si="5"/>
        <v/>
      </c>
      <c r="AV44" s="2" t="str">
        <f t="shared" si="6"/>
        <v/>
      </c>
    </row>
    <row r="45" spans="36:48" x14ac:dyDescent="0.25">
      <c r="AJ45" s="2">
        <v>43</v>
      </c>
      <c r="AK45" s="7">
        <v>15</v>
      </c>
      <c r="AL45" s="8" t="str">
        <f>IF(INDEX('Detail-CL'!$B$8:$B$37,MATCH(AK45,'Detail-CL'!$A$8:$A$37,0))="","",INDEX('Detail-CL'!$B$8:$B$37,MATCH(AK45,'Detail-CL'!$A$8:$A$37,0)))</f>
        <v/>
      </c>
      <c r="AM45" s="8" t="s">
        <v>37</v>
      </c>
      <c r="AN45" s="8" t="str">
        <f>IF(AL45="","",IF(INDEX('Detail-CL'!$E$8:$E$37,MATCH(AK45,'Detail-CL'!$A$8:$A$37,0))&lt;&gt;"Yes","","Yes"))</f>
        <v/>
      </c>
      <c r="AP45" s="2" t="str">
        <f t="shared" si="3"/>
        <v/>
      </c>
      <c r="AQ45" s="2" t="str">
        <f t="shared" si="4"/>
        <v/>
      </c>
      <c r="AR45" s="2" t="str">
        <f t="shared" si="27"/>
        <v/>
      </c>
      <c r="AT45" s="2" t="str">
        <f t="array" ref="AT45">IFERROR(INDEX($AP$3:$AP$92,MATCH(0,COUNTIF($AT$2:AT44,$AP$3:$AP$92&amp;"") + IF($AP$3:$AP$92="",1,0), 0)),"")</f>
        <v/>
      </c>
      <c r="AU45" s="2" t="str">
        <f t="shared" si="5"/>
        <v/>
      </c>
      <c r="AV45" s="2" t="str">
        <f t="shared" si="6"/>
        <v/>
      </c>
    </row>
    <row r="46" spans="36:48" x14ac:dyDescent="0.25">
      <c r="AJ46" s="2">
        <v>44</v>
      </c>
      <c r="AK46" s="7">
        <v>15</v>
      </c>
      <c r="AL46" s="8" t="str">
        <f>IF(INDEX('Detail-CL'!$B$8:$B$37,MATCH(AK46,'Detail-CL'!$A$8:$A$37,0))="","",INDEX('Detail-CL'!$B$8:$B$37,MATCH(AK46,'Detail-CL'!$A$8:$A$37,0)))</f>
        <v/>
      </c>
      <c r="AM46" s="8" t="s">
        <v>49</v>
      </c>
      <c r="AN46" s="8" t="str">
        <f>IF(AL46="","",IF(INDEX('Detail-CL'!$F$8:$F$37,MATCH(AK46,'Detail-CL'!$A$8:$A$37,0))&lt;&gt;"Yes","","Yes"))</f>
        <v/>
      </c>
      <c r="AP46" s="2" t="str">
        <f t="shared" si="3"/>
        <v/>
      </c>
      <c r="AQ46" s="2" t="str">
        <f t="shared" si="4"/>
        <v/>
      </c>
      <c r="AR46" s="2" t="str">
        <f t="shared" si="27"/>
        <v/>
      </c>
      <c r="AT46" s="2" t="str">
        <f t="array" ref="AT46">IFERROR(INDEX($AP$3:$AP$92,MATCH(0,COUNTIF($AT$2:AT45,$AP$3:$AP$92&amp;"") + IF($AP$3:$AP$92="",1,0), 0)),"")</f>
        <v/>
      </c>
      <c r="AU46" s="2" t="str">
        <f t="shared" si="5"/>
        <v/>
      </c>
      <c r="AV46" s="2" t="str">
        <f t="shared" si="6"/>
        <v/>
      </c>
    </row>
    <row r="47" spans="36:48" x14ac:dyDescent="0.25">
      <c r="AJ47" s="2">
        <v>45</v>
      </c>
      <c r="AK47" s="7">
        <v>15</v>
      </c>
      <c r="AL47" s="8" t="str">
        <f>IF(INDEX('Detail-CL'!$B$8:$B$37,MATCH(AK47,'Detail-CL'!$A$8:$A$37,0))="","",INDEX('Detail-CL'!$B$8:$B$37,MATCH(AK47,'Detail-CL'!$A$8:$A$37,0)))</f>
        <v/>
      </c>
      <c r="AM47" s="8" t="s">
        <v>38</v>
      </c>
      <c r="AN47" s="8" t="str">
        <f>IF(AL47="","",IF(INDEX('Detail-CL'!$G$8:$G$37,MATCH(AK47,'Detail-CL'!$A$8:$A$37,0))&lt;&gt;"Yes","","Yes"))</f>
        <v/>
      </c>
      <c r="AP47" s="2" t="str">
        <f t="shared" si="3"/>
        <v/>
      </c>
      <c r="AQ47" s="2" t="str">
        <f t="shared" si="4"/>
        <v/>
      </c>
      <c r="AR47" s="2" t="str">
        <f t="shared" si="27"/>
        <v/>
      </c>
      <c r="AT47" s="2" t="str">
        <f t="array" ref="AT47">IFERROR(INDEX($AP$3:$AP$92,MATCH(0,COUNTIF($AT$2:AT46,$AP$3:$AP$92&amp;"") + IF($AP$3:$AP$92="",1,0), 0)),"")</f>
        <v/>
      </c>
      <c r="AU47" s="2" t="str">
        <f t="shared" si="5"/>
        <v/>
      </c>
      <c r="AV47" s="2" t="str">
        <f t="shared" si="6"/>
        <v/>
      </c>
    </row>
    <row r="48" spans="36:48" x14ac:dyDescent="0.25">
      <c r="AJ48" s="2">
        <v>46</v>
      </c>
      <c r="AK48" s="7">
        <v>16</v>
      </c>
      <c r="AL48" s="8" t="str">
        <f>IF(INDEX('Detail-CL'!$B$8:$B$37,MATCH(AK48,'Detail-CL'!$A$8:$A$37,0))="","",INDEX('Detail-CL'!$B$8:$B$37,MATCH(AK48,'Detail-CL'!$A$8:$A$37,0)))</f>
        <v/>
      </c>
      <c r="AM48" s="8" t="s">
        <v>37</v>
      </c>
      <c r="AN48" s="8" t="str">
        <f>IF(AL48="","",IF(INDEX('Detail-CL'!$E$8:$E$37,MATCH(AK48,'Detail-CL'!$A$8:$A$37,0))&lt;&gt;"Yes","","Yes"))</f>
        <v/>
      </c>
      <c r="AP48" s="2" t="str">
        <f t="shared" si="3"/>
        <v/>
      </c>
      <c r="AQ48" s="2" t="str">
        <f t="shared" si="4"/>
        <v/>
      </c>
      <c r="AR48" s="2" t="str">
        <f t="shared" si="27"/>
        <v/>
      </c>
      <c r="AT48" s="2" t="str">
        <f t="array" ref="AT48">IFERROR(INDEX($AP$3:$AP$92,MATCH(0,COUNTIF($AT$2:AT47,$AP$3:$AP$92&amp;"") + IF($AP$3:$AP$92="",1,0), 0)),"")</f>
        <v/>
      </c>
      <c r="AU48" s="2" t="str">
        <f t="shared" si="5"/>
        <v/>
      </c>
      <c r="AV48" s="2" t="str">
        <f t="shared" si="6"/>
        <v/>
      </c>
    </row>
    <row r="49" spans="36:48" x14ac:dyDescent="0.25">
      <c r="AJ49" s="2">
        <v>47</v>
      </c>
      <c r="AK49" s="7">
        <v>16</v>
      </c>
      <c r="AL49" s="8" t="str">
        <f>IF(INDEX('Detail-CL'!$B$8:$B$37,MATCH(AK49,'Detail-CL'!$A$8:$A$37,0))="","",INDEX('Detail-CL'!$B$8:$B$37,MATCH(AK49,'Detail-CL'!$A$8:$A$37,0)))</f>
        <v/>
      </c>
      <c r="AM49" s="8" t="s">
        <v>49</v>
      </c>
      <c r="AN49" s="8" t="str">
        <f>IF(AL49="","",IF(INDEX('Detail-CL'!$F$8:$F$37,MATCH(AK49,'Detail-CL'!$A$8:$A$37,0))&lt;&gt;"Yes","","Yes"))</f>
        <v/>
      </c>
      <c r="AP49" s="2" t="str">
        <f t="shared" si="3"/>
        <v/>
      </c>
      <c r="AQ49" s="2" t="str">
        <f t="shared" si="4"/>
        <v/>
      </c>
      <c r="AR49" s="2" t="str">
        <f t="shared" si="27"/>
        <v/>
      </c>
      <c r="AT49" s="2" t="str">
        <f t="array" ref="AT49">IFERROR(INDEX($AP$3:$AP$92,MATCH(0,COUNTIF($AT$2:AT48,$AP$3:$AP$92&amp;"") + IF($AP$3:$AP$92="",1,0), 0)),"")</f>
        <v/>
      </c>
      <c r="AU49" s="2" t="str">
        <f t="shared" si="5"/>
        <v/>
      </c>
      <c r="AV49" s="2" t="str">
        <f t="shared" si="6"/>
        <v/>
      </c>
    </row>
    <row r="50" spans="36:48" x14ac:dyDescent="0.25">
      <c r="AJ50" s="2">
        <v>48</v>
      </c>
      <c r="AK50" s="7">
        <v>16</v>
      </c>
      <c r="AL50" s="8" t="str">
        <f>IF(INDEX('Detail-CL'!$B$8:$B$37,MATCH(AK50,'Detail-CL'!$A$8:$A$37,0))="","",INDEX('Detail-CL'!$B$8:$B$37,MATCH(AK50,'Detail-CL'!$A$8:$A$37,0)))</f>
        <v/>
      </c>
      <c r="AM50" s="8" t="s">
        <v>38</v>
      </c>
      <c r="AN50" s="8" t="str">
        <f>IF(AL50="","",IF(INDEX('Detail-CL'!$G$8:$G$37,MATCH(AK50,'Detail-CL'!$A$8:$A$37,0))&lt;&gt;"Yes","","Yes"))</f>
        <v/>
      </c>
      <c r="AP50" s="2" t="str">
        <f t="shared" si="3"/>
        <v/>
      </c>
      <c r="AQ50" s="2" t="str">
        <f t="shared" si="4"/>
        <v/>
      </c>
      <c r="AR50" s="2" t="str">
        <f t="shared" si="27"/>
        <v/>
      </c>
      <c r="AT50" s="2" t="str">
        <f t="array" ref="AT50">IFERROR(INDEX($AP$3:$AP$92,MATCH(0,COUNTIF($AT$2:AT49,$AP$3:$AP$92&amp;"") + IF($AP$3:$AP$92="",1,0), 0)),"")</f>
        <v/>
      </c>
      <c r="AU50" s="2" t="str">
        <f t="shared" si="5"/>
        <v/>
      </c>
      <c r="AV50" s="2" t="str">
        <f t="shared" si="6"/>
        <v/>
      </c>
    </row>
    <row r="51" spans="36:48" x14ac:dyDescent="0.25">
      <c r="AJ51" s="2">
        <v>49</v>
      </c>
      <c r="AK51" s="7">
        <v>17</v>
      </c>
      <c r="AL51" s="8" t="str">
        <f>IF(INDEX('Detail-CL'!$B$8:$B$37,MATCH(AK51,'Detail-CL'!$A$8:$A$37,0))="","",INDEX('Detail-CL'!$B$8:$B$37,MATCH(AK51,'Detail-CL'!$A$8:$A$37,0)))</f>
        <v/>
      </c>
      <c r="AM51" s="8" t="s">
        <v>37</v>
      </c>
      <c r="AN51" s="8" t="str">
        <f>IF(AL51="","",IF(INDEX('Detail-CL'!$E$8:$E$37,MATCH(AK51,'Detail-CL'!$A$8:$A$37,0))&lt;&gt;"Yes","","Yes"))</f>
        <v/>
      </c>
      <c r="AP51" s="2" t="str">
        <f t="shared" si="3"/>
        <v/>
      </c>
      <c r="AQ51" s="2" t="str">
        <f t="shared" si="4"/>
        <v/>
      </c>
      <c r="AR51" s="2" t="str">
        <f t="shared" si="27"/>
        <v/>
      </c>
      <c r="AT51" s="2" t="str">
        <f t="array" ref="AT51">IFERROR(INDEX($AP$3:$AP$92,MATCH(0,COUNTIF($AT$2:AT50,$AP$3:$AP$92&amp;"") + IF($AP$3:$AP$92="",1,0), 0)),"")</f>
        <v/>
      </c>
      <c r="AU51" s="2" t="str">
        <f t="shared" si="5"/>
        <v/>
      </c>
      <c r="AV51" s="2" t="str">
        <f t="shared" si="6"/>
        <v/>
      </c>
    </row>
    <row r="52" spans="36:48" x14ac:dyDescent="0.25">
      <c r="AJ52" s="2">
        <v>50</v>
      </c>
      <c r="AK52" s="7">
        <v>17</v>
      </c>
      <c r="AL52" s="8" t="str">
        <f>IF(INDEX('Detail-CL'!$B$8:$B$37,MATCH(AK52,'Detail-CL'!$A$8:$A$37,0))="","",INDEX('Detail-CL'!$B$8:$B$37,MATCH(AK52,'Detail-CL'!$A$8:$A$37,0)))</f>
        <v/>
      </c>
      <c r="AM52" s="8" t="s">
        <v>49</v>
      </c>
      <c r="AN52" s="8" t="str">
        <f>IF(AL52="","",IF(INDEX('Detail-CL'!$F$8:$F$37,MATCH(AK52,'Detail-CL'!$A$8:$A$37,0))&lt;&gt;"Yes","","Yes"))</f>
        <v/>
      </c>
      <c r="AP52" s="2" t="str">
        <f t="shared" si="3"/>
        <v/>
      </c>
      <c r="AQ52" s="2" t="str">
        <f t="shared" si="4"/>
        <v/>
      </c>
      <c r="AR52" s="2" t="str">
        <f t="shared" si="27"/>
        <v/>
      </c>
      <c r="AT52" s="2" t="str">
        <f t="array" ref="AT52">IFERROR(INDEX($AP$3:$AP$92,MATCH(0,COUNTIF($AT$2:AT51,$AP$3:$AP$92&amp;"") + IF($AP$3:$AP$92="",1,0), 0)),"")</f>
        <v/>
      </c>
      <c r="AU52" s="2" t="str">
        <f t="shared" si="5"/>
        <v/>
      </c>
      <c r="AV52" s="2" t="str">
        <f t="shared" si="6"/>
        <v/>
      </c>
    </row>
    <row r="53" spans="36:48" x14ac:dyDescent="0.25">
      <c r="AJ53" s="2">
        <v>51</v>
      </c>
      <c r="AK53" s="7">
        <v>17</v>
      </c>
      <c r="AL53" s="8" t="str">
        <f>IF(INDEX('Detail-CL'!$B$8:$B$37,MATCH(AK53,'Detail-CL'!$A$8:$A$37,0))="","",INDEX('Detail-CL'!$B$8:$B$37,MATCH(AK53,'Detail-CL'!$A$8:$A$37,0)))</f>
        <v/>
      </c>
      <c r="AM53" s="8" t="s">
        <v>38</v>
      </c>
      <c r="AN53" s="8" t="str">
        <f>IF(AL53="","",IF(INDEX('Detail-CL'!$G$8:$G$37,MATCH(AK53,'Detail-CL'!$A$8:$A$37,0))&lt;&gt;"Yes","","Yes"))</f>
        <v/>
      </c>
      <c r="AP53" s="2" t="str">
        <f t="shared" si="3"/>
        <v/>
      </c>
      <c r="AQ53" s="2" t="str">
        <f t="shared" si="4"/>
        <v/>
      </c>
      <c r="AR53" s="2" t="str">
        <f t="shared" si="27"/>
        <v/>
      </c>
      <c r="AT53" s="2" t="str">
        <f t="array" ref="AT53">IFERROR(INDEX($AP$3:$AP$92,MATCH(0,COUNTIF($AT$2:AT52,$AP$3:$AP$92&amp;"") + IF($AP$3:$AP$92="",1,0), 0)),"")</f>
        <v/>
      </c>
      <c r="AU53" s="2" t="str">
        <f t="shared" si="5"/>
        <v/>
      </c>
      <c r="AV53" s="2" t="str">
        <f t="shared" si="6"/>
        <v/>
      </c>
    </row>
    <row r="54" spans="36:48" x14ac:dyDescent="0.25">
      <c r="AJ54" s="2">
        <v>52</v>
      </c>
      <c r="AK54" s="7">
        <v>18</v>
      </c>
      <c r="AL54" s="8" t="str">
        <f>IF(INDEX('Detail-CL'!$B$8:$B$37,MATCH(AK54,'Detail-CL'!$A$8:$A$37,0))="","",INDEX('Detail-CL'!$B$8:$B$37,MATCH(AK54,'Detail-CL'!$A$8:$A$37,0)))</f>
        <v/>
      </c>
      <c r="AM54" s="8" t="s">
        <v>37</v>
      </c>
      <c r="AN54" s="8" t="str">
        <f>IF(AL54="","",IF(INDEX('Detail-CL'!$E$8:$E$37,MATCH(AK54,'Detail-CL'!$A$8:$A$37,0))&lt;&gt;"Yes","","Yes"))</f>
        <v/>
      </c>
      <c r="AP54" s="2" t="str">
        <f t="shared" si="3"/>
        <v/>
      </c>
      <c r="AQ54" s="2" t="str">
        <f t="shared" si="4"/>
        <v/>
      </c>
      <c r="AR54" s="2" t="str">
        <f t="shared" si="27"/>
        <v/>
      </c>
      <c r="AT54" s="2" t="str">
        <f t="array" ref="AT54">IFERROR(INDEX($AP$3:$AP$92,MATCH(0,COUNTIF($AT$2:AT53,$AP$3:$AP$92&amp;"") + IF($AP$3:$AP$92="",1,0), 0)),"")</f>
        <v/>
      </c>
      <c r="AU54" s="2" t="str">
        <f t="shared" si="5"/>
        <v/>
      </c>
      <c r="AV54" s="2" t="str">
        <f t="shared" si="6"/>
        <v/>
      </c>
    </row>
    <row r="55" spans="36:48" x14ac:dyDescent="0.25">
      <c r="AJ55" s="2">
        <v>53</v>
      </c>
      <c r="AK55" s="7">
        <v>18</v>
      </c>
      <c r="AL55" s="8" t="str">
        <f>IF(INDEX('Detail-CL'!$B$8:$B$37,MATCH(AK55,'Detail-CL'!$A$8:$A$37,0))="","",INDEX('Detail-CL'!$B$8:$B$37,MATCH(AK55,'Detail-CL'!$A$8:$A$37,0)))</f>
        <v/>
      </c>
      <c r="AM55" s="8" t="s">
        <v>49</v>
      </c>
      <c r="AN55" s="8" t="str">
        <f>IF(AL55="","",IF(INDEX('Detail-CL'!$F$8:$F$37,MATCH(AK55,'Detail-CL'!$A$8:$A$37,0))&lt;&gt;"Yes","","Yes"))</f>
        <v/>
      </c>
      <c r="AP55" s="2" t="str">
        <f t="shared" si="3"/>
        <v/>
      </c>
      <c r="AQ55" s="2" t="str">
        <f t="shared" si="4"/>
        <v/>
      </c>
      <c r="AR55" s="2" t="str">
        <f t="shared" si="27"/>
        <v/>
      </c>
      <c r="AT55" s="2" t="str">
        <f t="array" ref="AT55">IFERROR(INDEX($AP$3:$AP$92,MATCH(0,COUNTIF($AT$2:AT54,$AP$3:$AP$92&amp;"") + IF($AP$3:$AP$92="",1,0), 0)),"")</f>
        <v/>
      </c>
      <c r="AU55" s="2" t="str">
        <f t="shared" si="5"/>
        <v/>
      </c>
      <c r="AV55" s="2" t="str">
        <f t="shared" si="6"/>
        <v/>
      </c>
    </row>
    <row r="56" spans="36:48" x14ac:dyDescent="0.25">
      <c r="AJ56" s="2">
        <v>54</v>
      </c>
      <c r="AK56" s="7">
        <v>18</v>
      </c>
      <c r="AL56" s="8" t="str">
        <f>IF(INDEX('Detail-CL'!$B$8:$B$37,MATCH(AK56,'Detail-CL'!$A$8:$A$37,0))="","",INDEX('Detail-CL'!$B$8:$B$37,MATCH(AK56,'Detail-CL'!$A$8:$A$37,0)))</f>
        <v/>
      </c>
      <c r="AM56" s="8" t="s">
        <v>38</v>
      </c>
      <c r="AN56" s="8" t="str">
        <f>IF(AL56="","",IF(INDEX('Detail-CL'!$G$8:$G$37,MATCH(AK56,'Detail-CL'!$A$8:$A$37,0))&lt;&gt;"Yes","","Yes"))</f>
        <v/>
      </c>
      <c r="AP56" s="2" t="str">
        <f t="shared" si="3"/>
        <v/>
      </c>
      <c r="AQ56" s="2" t="str">
        <f t="shared" si="4"/>
        <v/>
      </c>
      <c r="AR56" s="2" t="str">
        <f t="shared" si="27"/>
        <v/>
      </c>
      <c r="AT56" s="2" t="str">
        <f t="array" ref="AT56">IFERROR(INDEX($AP$3:$AP$92,MATCH(0,COUNTIF($AT$2:AT55,$AP$3:$AP$92&amp;"") + IF($AP$3:$AP$92="",1,0), 0)),"")</f>
        <v/>
      </c>
      <c r="AU56" s="2" t="str">
        <f t="shared" si="5"/>
        <v/>
      </c>
      <c r="AV56" s="2" t="str">
        <f t="shared" si="6"/>
        <v/>
      </c>
    </row>
    <row r="57" spans="36:48" x14ac:dyDescent="0.25">
      <c r="AJ57" s="2">
        <v>55</v>
      </c>
      <c r="AK57" s="7">
        <v>19</v>
      </c>
      <c r="AL57" s="8" t="str">
        <f>IF(INDEX('Detail-CL'!$B$8:$B$37,MATCH(AK57,'Detail-CL'!$A$8:$A$37,0))="","",INDEX('Detail-CL'!$B$8:$B$37,MATCH(AK57,'Detail-CL'!$A$8:$A$37,0)))</f>
        <v/>
      </c>
      <c r="AM57" s="8" t="s">
        <v>37</v>
      </c>
      <c r="AN57" s="8" t="str">
        <f>IF(AL57="","",IF(INDEX('Detail-CL'!$E$8:$E$37,MATCH(AK57,'Detail-CL'!$A$8:$A$37,0))&lt;&gt;"Yes","","Yes"))</f>
        <v/>
      </c>
      <c r="AP57" s="2" t="str">
        <f t="shared" si="3"/>
        <v/>
      </c>
      <c r="AQ57" s="2" t="str">
        <f t="shared" si="4"/>
        <v/>
      </c>
      <c r="AR57" s="2" t="str">
        <f t="shared" si="27"/>
        <v/>
      </c>
      <c r="AT57" s="2" t="str">
        <f t="array" ref="AT57">IFERROR(INDEX($AP$3:$AP$92,MATCH(0,COUNTIF($AT$2:AT56,$AP$3:$AP$92&amp;"") + IF($AP$3:$AP$92="",1,0), 0)),"")</f>
        <v/>
      </c>
      <c r="AU57" s="2" t="str">
        <f t="shared" si="5"/>
        <v/>
      </c>
      <c r="AV57" s="2" t="str">
        <f t="shared" si="6"/>
        <v/>
      </c>
    </row>
    <row r="58" spans="36:48" x14ac:dyDescent="0.25">
      <c r="AJ58" s="2">
        <v>56</v>
      </c>
      <c r="AK58" s="7">
        <v>19</v>
      </c>
      <c r="AL58" s="8" t="str">
        <f>IF(INDEX('Detail-CL'!$B$8:$B$37,MATCH(AK58,'Detail-CL'!$A$8:$A$37,0))="","",INDEX('Detail-CL'!$B$8:$B$37,MATCH(AK58,'Detail-CL'!$A$8:$A$37,0)))</f>
        <v/>
      </c>
      <c r="AM58" s="8" t="s">
        <v>49</v>
      </c>
      <c r="AN58" s="8" t="str">
        <f>IF(AL58="","",IF(INDEX('Detail-CL'!$F$8:$F$37,MATCH(AK58,'Detail-CL'!$A$8:$A$37,0))&lt;&gt;"Yes","","Yes"))</f>
        <v/>
      </c>
      <c r="AP58" s="2" t="str">
        <f t="shared" si="3"/>
        <v/>
      </c>
      <c r="AQ58" s="2" t="str">
        <f t="shared" si="4"/>
        <v/>
      </c>
      <c r="AR58" s="2" t="str">
        <f t="shared" si="27"/>
        <v/>
      </c>
      <c r="AT58" s="2" t="str">
        <f t="array" ref="AT58">IFERROR(INDEX($AP$3:$AP$92,MATCH(0,COUNTIF($AT$2:AT57,$AP$3:$AP$92&amp;"") + IF($AP$3:$AP$92="",1,0), 0)),"")</f>
        <v/>
      </c>
      <c r="AU58" s="2" t="str">
        <f t="shared" si="5"/>
        <v/>
      </c>
      <c r="AV58" s="2" t="str">
        <f t="shared" si="6"/>
        <v/>
      </c>
    </row>
    <row r="59" spans="36:48" x14ac:dyDescent="0.25">
      <c r="AJ59" s="2">
        <v>57</v>
      </c>
      <c r="AK59" s="7">
        <v>19</v>
      </c>
      <c r="AL59" s="8" t="str">
        <f>IF(INDEX('Detail-CL'!$B$8:$B$37,MATCH(AK59,'Detail-CL'!$A$8:$A$37,0))="","",INDEX('Detail-CL'!$B$8:$B$37,MATCH(AK59,'Detail-CL'!$A$8:$A$37,0)))</f>
        <v/>
      </c>
      <c r="AM59" s="8" t="s">
        <v>38</v>
      </c>
      <c r="AN59" s="8" t="str">
        <f>IF(AL59="","",IF(INDEX('Detail-CL'!$G$8:$G$37,MATCH(AK59,'Detail-CL'!$A$8:$A$37,0))&lt;&gt;"Yes","","Yes"))</f>
        <v/>
      </c>
      <c r="AP59" s="2" t="str">
        <f t="shared" si="3"/>
        <v/>
      </c>
      <c r="AQ59" s="2" t="str">
        <f t="shared" si="4"/>
        <v/>
      </c>
      <c r="AR59" s="2" t="str">
        <f t="shared" si="27"/>
        <v/>
      </c>
      <c r="AT59" s="2" t="str">
        <f t="array" ref="AT59">IFERROR(INDEX($AP$3:$AP$92,MATCH(0,COUNTIF($AT$2:AT58,$AP$3:$AP$92&amp;"") + IF($AP$3:$AP$92="",1,0), 0)),"")</f>
        <v/>
      </c>
      <c r="AU59" s="2" t="str">
        <f t="shared" si="5"/>
        <v/>
      </c>
      <c r="AV59" s="2" t="str">
        <f t="shared" si="6"/>
        <v/>
      </c>
    </row>
    <row r="60" spans="36:48" x14ac:dyDescent="0.25">
      <c r="AJ60" s="2">
        <v>58</v>
      </c>
      <c r="AK60" s="7">
        <v>20</v>
      </c>
      <c r="AL60" s="8" t="str">
        <f>IF(INDEX('Detail-CL'!$B$8:$B$37,MATCH(AK60,'Detail-CL'!$A$8:$A$37,0))="","",INDEX('Detail-CL'!$B$8:$B$37,MATCH(AK60,'Detail-CL'!$A$8:$A$37,0)))</f>
        <v/>
      </c>
      <c r="AM60" s="8" t="s">
        <v>37</v>
      </c>
      <c r="AN60" s="8" t="str">
        <f>IF(AL60="","",IF(INDEX('Detail-CL'!$E$8:$E$37,MATCH(AK60,'Detail-CL'!$A$8:$A$37,0))&lt;&gt;"Yes","","Yes"))</f>
        <v/>
      </c>
      <c r="AP60" s="2" t="str">
        <f t="shared" si="3"/>
        <v/>
      </c>
      <c r="AQ60" s="2" t="str">
        <f t="shared" si="4"/>
        <v/>
      </c>
      <c r="AR60" s="2" t="str">
        <f t="shared" si="27"/>
        <v/>
      </c>
      <c r="AT60" s="2" t="str">
        <f t="array" ref="AT60">IFERROR(INDEX($AP$3:$AP$92,MATCH(0,COUNTIF($AT$2:AT59,$AP$3:$AP$92&amp;"") + IF($AP$3:$AP$92="",1,0), 0)),"")</f>
        <v/>
      </c>
      <c r="AU60" s="2" t="str">
        <f t="shared" si="5"/>
        <v/>
      </c>
      <c r="AV60" s="2" t="str">
        <f t="shared" si="6"/>
        <v/>
      </c>
    </row>
    <row r="61" spans="36:48" x14ac:dyDescent="0.25">
      <c r="AJ61" s="2">
        <v>59</v>
      </c>
      <c r="AK61" s="7">
        <v>20</v>
      </c>
      <c r="AL61" s="8" t="str">
        <f>IF(INDEX('Detail-CL'!$B$8:$B$37,MATCH(AK61,'Detail-CL'!$A$8:$A$37,0))="","",INDEX('Detail-CL'!$B$8:$B$37,MATCH(AK61,'Detail-CL'!$A$8:$A$37,0)))</f>
        <v/>
      </c>
      <c r="AM61" s="8" t="s">
        <v>49</v>
      </c>
      <c r="AN61" s="8" t="str">
        <f>IF(AL61="","",IF(INDEX('Detail-CL'!$F$8:$F$37,MATCH(AK61,'Detail-CL'!$A$8:$A$37,0))&lt;&gt;"Yes","","Yes"))</f>
        <v/>
      </c>
      <c r="AP61" s="2" t="str">
        <f t="shared" si="3"/>
        <v/>
      </c>
      <c r="AQ61" s="2" t="str">
        <f t="shared" si="4"/>
        <v/>
      </c>
      <c r="AR61" s="2" t="str">
        <f t="shared" si="27"/>
        <v/>
      </c>
      <c r="AT61" s="2" t="str">
        <f t="array" ref="AT61">IFERROR(INDEX($AP$3:$AP$92,MATCH(0,COUNTIF($AT$2:AT60,$AP$3:$AP$92&amp;"") + IF($AP$3:$AP$92="",1,0), 0)),"")</f>
        <v/>
      </c>
      <c r="AU61" s="2" t="str">
        <f t="shared" si="5"/>
        <v/>
      </c>
      <c r="AV61" s="2" t="str">
        <f t="shared" si="6"/>
        <v/>
      </c>
    </row>
    <row r="62" spans="36:48" x14ac:dyDescent="0.25">
      <c r="AJ62" s="2">
        <v>60</v>
      </c>
      <c r="AK62" s="7">
        <v>20</v>
      </c>
      <c r="AL62" s="8" t="str">
        <f>IF(INDEX('Detail-CL'!$B$8:$B$37,MATCH(AK62,'Detail-CL'!$A$8:$A$37,0))="","",INDEX('Detail-CL'!$B$8:$B$37,MATCH(AK62,'Detail-CL'!$A$8:$A$37,0)))</f>
        <v/>
      </c>
      <c r="AM62" s="8" t="s">
        <v>38</v>
      </c>
      <c r="AN62" s="8" t="str">
        <f>IF(AL62="","",IF(INDEX('Detail-CL'!$G$8:$G$37,MATCH(AK62,'Detail-CL'!$A$8:$A$37,0))&lt;&gt;"Yes","","Yes"))</f>
        <v/>
      </c>
      <c r="AP62" s="2" t="str">
        <f>IF(AND(AL62&lt;&gt;"",AN62&lt;&gt;""),AJ62,"")</f>
        <v/>
      </c>
      <c r="AQ62" s="2" t="str">
        <f t="shared" si="4"/>
        <v/>
      </c>
      <c r="AR62" s="2" t="str">
        <f t="shared" si="27"/>
        <v/>
      </c>
      <c r="AT62" s="2" t="str">
        <f t="array" ref="AT62">IFERROR(INDEX($AP$3:$AP$92,MATCH(0,COUNTIF($AT$2:AT61,$AP$3:$AP$92&amp;"") + IF($AP$3:$AP$92="",1,0), 0)),"")</f>
        <v/>
      </c>
      <c r="AU62" s="2" t="str">
        <f t="shared" si="5"/>
        <v/>
      </c>
      <c r="AV62" s="2" t="str">
        <f t="shared" si="6"/>
        <v/>
      </c>
    </row>
    <row r="63" spans="36:48" x14ac:dyDescent="0.25">
      <c r="AJ63" s="2">
        <v>61</v>
      </c>
      <c r="AK63" s="7">
        <v>21</v>
      </c>
      <c r="AL63" s="8" t="str">
        <f>IF(INDEX('Detail-CL'!$B$8:$B$37,MATCH(AK63,'Detail-CL'!$A$8:$A$37,0))="","",INDEX('Detail-CL'!$B$8:$B$37,MATCH(AK63,'Detail-CL'!$A$8:$A$37,0)))</f>
        <v/>
      </c>
      <c r="AM63" s="8" t="s">
        <v>37</v>
      </c>
      <c r="AN63" s="8" t="str">
        <f>IF(AL63="","",IF(INDEX('Detail-CL'!$E$8:$E$37,MATCH(AK63,'Detail-CL'!$A$8:$A$37,0))&lt;&gt;"Yes","","Yes"))</f>
        <v/>
      </c>
      <c r="AP63" s="2" t="str">
        <f t="shared" ref="AP63:AP92" si="48">IF(AND(AL63&lt;&gt;"",AN63&lt;&gt;""),AJ63,"")</f>
        <v/>
      </c>
      <c r="AQ63" s="2" t="str">
        <f t="shared" ref="AQ63:AQ92" si="49">IF(AND(AL63&lt;&gt;"",AN63&lt;&gt;""),AL63,"")</f>
        <v/>
      </c>
      <c r="AR63" s="2" t="str">
        <f t="shared" ref="AR63:AR92" si="50">IF(AND(AL63&lt;&gt;"",AN63&lt;&gt;""),AM63,"")</f>
        <v/>
      </c>
      <c r="AT63" s="2" t="str">
        <f t="array" ref="AT63">IFERROR(INDEX($AP$3:$AP$92,MATCH(0,COUNTIF($AT$2:AT62,$AP$3:$AP$92&amp;"") + IF($AP$3:$AP$92="",1,0), 0)),"")</f>
        <v/>
      </c>
      <c r="AU63" s="2" t="str">
        <f t="shared" si="5"/>
        <v/>
      </c>
      <c r="AV63" s="2" t="str">
        <f t="shared" si="6"/>
        <v/>
      </c>
    </row>
    <row r="64" spans="36:48" x14ac:dyDescent="0.25">
      <c r="AJ64" s="2">
        <v>62</v>
      </c>
      <c r="AK64" s="7">
        <v>21</v>
      </c>
      <c r="AL64" s="8" t="str">
        <f>IF(INDEX('Detail-CL'!$B$8:$B$37,MATCH(AK64,'Detail-CL'!$A$8:$A$37,0))="","",INDEX('Detail-CL'!$B$8:$B$37,MATCH(AK64,'Detail-CL'!$A$8:$A$37,0)))</f>
        <v/>
      </c>
      <c r="AM64" s="8" t="s">
        <v>49</v>
      </c>
      <c r="AN64" s="8" t="str">
        <f>IF(AL64="","",IF(INDEX('Detail-CL'!$F$8:$F$37,MATCH(AK64,'Detail-CL'!$A$8:$A$37,0))&lt;&gt;"Yes","","Yes"))</f>
        <v/>
      </c>
      <c r="AP64" s="2" t="str">
        <f t="shared" si="48"/>
        <v/>
      </c>
      <c r="AQ64" s="2" t="str">
        <f t="shared" si="49"/>
        <v/>
      </c>
      <c r="AR64" s="2" t="str">
        <f t="shared" si="50"/>
        <v/>
      </c>
      <c r="AT64" s="2" t="str">
        <f t="array" ref="AT64">IFERROR(INDEX($AP$3:$AP$92,MATCH(0,COUNTIF($AT$2:AT63,$AP$3:$AP$92&amp;"") + IF($AP$3:$AP$92="",1,0), 0)),"")</f>
        <v/>
      </c>
      <c r="AU64" s="2" t="str">
        <f t="shared" si="5"/>
        <v/>
      </c>
      <c r="AV64" s="2" t="str">
        <f t="shared" si="6"/>
        <v/>
      </c>
    </row>
    <row r="65" spans="36:48" x14ac:dyDescent="0.25">
      <c r="AJ65" s="2">
        <v>63</v>
      </c>
      <c r="AK65" s="7">
        <v>21</v>
      </c>
      <c r="AL65" s="8" t="str">
        <f>IF(INDEX('Detail-CL'!$B$8:$B$37,MATCH(AK65,'Detail-CL'!$A$8:$A$37,0))="","",INDEX('Detail-CL'!$B$8:$B$37,MATCH(AK65,'Detail-CL'!$A$8:$A$37,0)))</f>
        <v/>
      </c>
      <c r="AM65" s="8" t="s">
        <v>38</v>
      </c>
      <c r="AN65" s="8" t="str">
        <f>IF(AL65="","",IF(INDEX('Detail-CL'!$G$8:$G$37,MATCH(AK65,'Detail-CL'!$A$8:$A$37,0))&lt;&gt;"Yes","","Yes"))</f>
        <v/>
      </c>
      <c r="AP65" s="2" t="str">
        <f t="shared" si="48"/>
        <v/>
      </c>
      <c r="AQ65" s="2" t="str">
        <f t="shared" si="49"/>
        <v/>
      </c>
      <c r="AR65" s="2" t="str">
        <f t="shared" si="50"/>
        <v/>
      </c>
      <c r="AT65" s="2" t="str">
        <f t="array" ref="AT65">IFERROR(INDEX($AP$3:$AP$92,MATCH(0,COUNTIF($AT$2:AT64,$AP$3:$AP$92&amp;"") + IF($AP$3:$AP$92="",1,0), 0)),"")</f>
        <v/>
      </c>
      <c r="AU65" s="2" t="str">
        <f t="shared" si="5"/>
        <v/>
      </c>
      <c r="AV65" s="2" t="str">
        <f t="shared" si="6"/>
        <v/>
      </c>
    </row>
    <row r="66" spans="36:48" x14ac:dyDescent="0.25">
      <c r="AJ66" s="2">
        <v>64</v>
      </c>
      <c r="AK66" s="7">
        <v>22</v>
      </c>
      <c r="AL66" s="8" t="str">
        <f>IF(INDEX('Detail-CL'!$B$8:$B$37,MATCH(AK66,'Detail-CL'!$A$8:$A$37,0))="","",INDEX('Detail-CL'!$B$8:$B$37,MATCH(AK66,'Detail-CL'!$A$8:$A$37,0)))</f>
        <v/>
      </c>
      <c r="AM66" s="8" t="s">
        <v>37</v>
      </c>
      <c r="AN66" s="8" t="str">
        <f>IF(AL66="","",IF(INDEX('Detail-CL'!$E$8:$E$37,MATCH(AK66,'Detail-CL'!$A$8:$A$37,0))&lt;&gt;"Yes","","Yes"))</f>
        <v/>
      </c>
      <c r="AP66" s="2" t="str">
        <f t="shared" si="48"/>
        <v/>
      </c>
      <c r="AQ66" s="2" t="str">
        <f t="shared" si="49"/>
        <v/>
      </c>
      <c r="AR66" s="2" t="str">
        <f t="shared" si="50"/>
        <v/>
      </c>
      <c r="AT66" s="2" t="str">
        <f t="array" ref="AT66">IFERROR(INDEX($AP$3:$AP$92,MATCH(0,COUNTIF($AT$2:AT65,$AP$3:$AP$92&amp;"") + IF($AP$3:$AP$92="",1,0), 0)),"")</f>
        <v/>
      </c>
      <c r="AU66" s="2" t="str">
        <f t="shared" si="5"/>
        <v/>
      </c>
      <c r="AV66" s="2" t="str">
        <f t="shared" si="6"/>
        <v/>
      </c>
    </row>
    <row r="67" spans="36:48" x14ac:dyDescent="0.25">
      <c r="AJ67" s="2">
        <v>65</v>
      </c>
      <c r="AK67" s="7">
        <v>22</v>
      </c>
      <c r="AL67" s="8" t="str">
        <f>IF(INDEX('Detail-CL'!$B$8:$B$37,MATCH(AK67,'Detail-CL'!$A$8:$A$37,0))="","",INDEX('Detail-CL'!$B$8:$B$37,MATCH(AK67,'Detail-CL'!$A$8:$A$37,0)))</f>
        <v/>
      </c>
      <c r="AM67" s="8" t="s">
        <v>49</v>
      </c>
      <c r="AN67" s="8" t="str">
        <f>IF(AL67="","",IF(INDEX('Detail-CL'!$F$8:$F$37,MATCH(AK67,'Detail-CL'!$A$8:$A$37,0))&lt;&gt;"Yes","","Yes"))</f>
        <v/>
      </c>
      <c r="AP67" s="2" t="str">
        <f t="shared" si="48"/>
        <v/>
      </c>
      <c r="AQ67" s="2" t="str">
        <f t="shared" si="49"/>
        <v/>
      </c>
      <c r="AR67" s="2" t="str">
        <f t="shared" si="50"/>
        <v/>
      </c>
      <c r="AT67" s="2" t="str">
        <f t="array" ref="AT67">IFERROR(INDEX($AP$3:$AP$92,MATCH(0,COUNTIF($AT$2:AT66,$AP$3:$AP$92&amp;"") + IF($AP$3:$AP$92="",1,0), 0)),"")</f>
        <v/>
      </c>
      <c r="AU67" s="2" t="str">
        <f t="shared" si="5"/>
        <v/>
      </c>
      <c r="AV67" s="2" t="str">
        <f t="shared" si="6"/>
        <v/>
      </c>
    </row>
    <row r="68" spans="36:48" x14ac:dyDescent="0.25">
      <c r="AJ68" s="2">
        <v>66</v>
      </c>
      <c r="AK68" s="7">
        <v>22</v>
      </c>
      <c r="AL68" s="8" t="str">
        <f>IF(INDEX('Detail-CL'!$B$8:$B$37,MATCH(AK68,'Detail-CL'!$A$8:$A$37,0))="","",INDEX('Detail-CL'!$B$8:$B$37,MATCH(AK68,'Detail-CL'!$A$8:$A$37,0)))</f>
        <v/>
      </c>
      <c r="AM68" s="8" t="s">
        <v>38</v>
      </c>
      <c r="AN68" s="8" t="str">
        <f>IF(AL68="","",IF(INDEX('Detail-CL'!$G$8:$G$37,MATCH(AK68,'Detail-CL'!$A$8:$A$37,0))&lt;&gt;"Yes","","Yes"))</f>
        <v/>
      </c>
      <c r="AP68" s="2" t="str">
        <f t="shared" si="48"/>
        <v/>
      </c>
      <c r="AQ68" s="2" t="str">
        <f t="shared" si="49"/>
        <v/>
      </c>
      <c r="AR68" s="2" t="str">
        <f t="shared" si="50"/>
        <v/>
      </c>
      <c r="AT68" s="2" t="str">
        <f t="array" ref="AT68">IFERROR(INDEX($AP$3:$AP$92,MATCH(0,COUNTIF($AT$2:AT67,$AP$3:$AP$92&amp;"") + IF($AP$3:$AP$92="",1,0), 0)),"")</f>
        <v/>
      </c>
      <c r="AU68" s="2" t="str">
        <f t="shared" ref="AU68:AU92" si="51">_xlfn.IFNA(INDEX($AL$3:$AL$92,MATCH(AT68,$AJ$3:$AJ$92,0)),"")</f>
        <v/>
      </c>
      <c r="AV68" s="2" t="str">
        <f t="shared" ref="AV68:AV92" si="52">_xlfn.IFNA(INDEX($AM$3:$AM$92,MATCH(AT68,$AJ$3:$AJ$92,0)),"")</f>
        <v/>
      </c>
    </row>
    <row r="69" spans="36:48" x14ac:dyDescent="0.25">
      <c r="AJ69" s="2">
        <v>67</v>
      </c>
      <c r="AK69" s="7">
        <v>23</v>
      </c>
      <c r="AL69" s="8" t="str">
        <f>IF(INDEX('Detail-CL'!$B$8:$B$37,MATCH(AK69,'Detail-CL'!$A$8:$A$37,0))="","",INDEX('Detail-CL'!$B$8:$B$37,MATCH(AK69,'Detail-CL'!$A$8:$A$37,0)))</f>
        <v/>
      </c>
      <c r="AM69" s="8" t="s">
        <v>37</v>
      </c>
      <c r="AN69" s="8" t="str">
        <f>IF(AL69="","",IF(INDEX('Detail-CL'!$E$8:$E$37,MATCH(AK69,'Detail-CL'!$A$8:$A$37,0))&lt;&gt;"Yes","","Yes"))</f>
        <v/>
      </c>
      <c r="AP69" s="2" t="str">
        <f t="shared" si="48"/>
        <v/>
      </c>
      <c r="AQ69" s="2" t="str">
        <f t="shared" si="49"/>
        <v/>
      </c>
      <c r="AR69" s="2" t="str">
        <f t="shared" si="50"/>
        <v/>
      </c>
      <c r="AT69" s="2" t="str">
        <f t="array" ref="AT69">IFERROR(INDEX($AP$3:$AP$92,MATCH(0,COUNTIF($AT$2:AT68,$AP$3:$AP$92&amp;"") + IF($AP$3:$AP$92="",1,0), 0)),"")</f>
        <v/>
      </c>
      <c r="AU69" s="2" t="str">
        <f t="shared" si="51"/>
        <v/>
      </c>
      <c r="AV69" s="2" t="str">
        <f t="shared" si="52"/>
        <v/>
      </c>
    </row>
    <row r="70" spans="36:48" x14ac:dyDescent="0.25">
      <c r="AJ70" s="2">
        <v>68</v>
      </c>
      <c r="AK70" s="7">
        <v>23</v>
      </c>
      <c r="AL70" s="8" t="str">
        <f>IF(INDEX('Detail-CL'!$B$8:$B$37,MATCH(AK70,'Detail-CL'!$A$8:$A$37,0))="","",INDEX('Detail-CL'!$B$8:$B$37,MATCH(AK70,'Detail-CL'!$A$8:$A$37,0)))</f>
        <v/>
      </c>
      <c r="AM70" s="8" t="s">
        <v>49</v>
      </c>
      <c r="AN70" s="8" t="str">
        <f>IF(AL70="","",IF(INDEX('Detail-CL'!$F$8:$F$37,MATCH(AK70,'Detail-CL'!$A$8:$A$37,0))&lt;&gt;"Yes","","Yes"))</f>
        <v/>
      </c>
      <c r="AP70" s="2" t="str">
        <f t="shared" si="48"/>
        <v/>
      </c>
      <c r="AQ70" s="2" t="str">
        <f t="shared" si="49"/>
        <v/>
      </c>
      <c r="AR70" s="2" t="str">
        <f t="shared" si="50"/>
        <v/>
      </c>
      <c r="AT70" s="2" t="str">
        <f t="array" ref="AT70">IFERROR(INDEX($AP$3:$AP$92,MATCH(0,COUNTIF($AT$2:AT69,$AP$3:$AP$92&amp;"") + IF($AP$3:$AP$92="",1,0), 0)),"")</f>
        <v/>
      </c>
      <c r="AU70" s="2" t="str">
        <f t="shared" si="51"/>
        <v/>
      </c>
      <c r="AV70" s="2" t="str">
        <f t="shared" si="52"/>
        <v/>
      </c>
    </row>
    <row r="71" spans="36:48" x14ac:dyDescent="0.25">
      <c r="AJ71" s="2">
        <v>69</v>
      </c>
      <c r="AK71" s="7">
        <v>23</v>
      </c>
      <c r="AL71" s="8" t="str">
        <f>IF(INDEX('Detail-CL'!$B$8:$B$37,MATCH(AK71,'Detail-CL'!$A$8:$A$37,0))="","",INDEX('Detail-CL'!$B$8:$B$37,MATCH(AK71,'Detail-CL'!$A$8:$A$37,0)))</f>
        <v/>
      </c>
      <c r="AM71" s="8" t="s">
        <v>38</v>
      </c>
      <c r="AN71" s="8" t="str">
        <f>IF(AL71="","",IF(INDEX('Detail-CL'!$G$8:$G$37,MATCH(AK71,'Detail-CL'!$A$8:$A$37,0))&lt;&gt;"Yes","","Yes"))</f>
        <v/>
      </c>
      <c r="AP71" s="2" t="str">
        <f t="shared" si="48"/>
        <v/>
      </c>
      <c r="AQ71" s="2" t="str">
        <f t="shared" si="49"/>
        <v/>
      </c>
      <c r="AR71" s="2" t="str">
        <f t="shared" si="50"/>
        <v/>
      </c>
      <c r="AT71" s="2" t="str">
        <f t="array" ref="AT71">IFERROR(INDEX($AP$3:$AP$92,MATCH(0,COUNTIF($AT$2:AT70,$AP$3:$AP$92&amp;"") + IF($AP$3:$AP$92="",1,0), 0)),"")</f>
        <v/>
      </c>
      <c r="AU71" s="2" t="str">
        <f t="shared" si="51"/>
        <v/>
      </c>
      <c r="AV71" s="2" t="str">
        <f t="shared" si="52"/>
        <v/>
      </c>
    </row>
    <row r="72" spans="36:48" x14ac:dyDescent="0.25">
      <c r="AJ72" s="2">
        <v>70</v>
      </c>
      <c r="AK72" s="7">
        <v>24</v>
      </c>
      <c r="AL72" s="8" t="str">
        <f>IF(INDEX('Detail-CL'!$B$8:$B$37,MATCH(AK72,'Detail-CL'!$A$8:$A$37,0))="","",INDEX('Detail-CL'!$B$8:$B$37,MATCH(AK72,'Detail-CL'!$A$8:$A$37,0)))</f>
        <v/>
      </c>
      <c r="AM72" s="8" t="s">
        <v>37</v>
      </c>
      <c r="AN72" s="8" t="str">
        <f>IF(AL72="","",IF(INDEX('Detail-CL'!$E$8:$E$37,MATCH(AK72,'Detail-CL'!$A$8:$A$37,0))&lt;&gt;"Yes","","Yes"))</f>
        <v/>
      </c>
      <c r="AP72" s="2" t="str">
        <f t="shared" si="48"/>
        <v/>
      </c>
      <c r="AQ72" s="2" t="str">
        <f t="shared" si="49"/>
        <v/>
      </c>
      <c r="AR72" s="2" t="str">
        <f t="shared" si="50"/>
        <v/>
      </c>
      <c r="AT72" s="2" t="str">
        <f t="array" ref="AT72">IFERROR(INDEX($AP$3:$AP$92,MATCH(0,COUNTIF($AT$2:AT71,$AP$3:$AP$92&amp;"") + IF($AP$3:$AP$92="",1,0), 0)),"")</f>
        <v/>
      </c>
      <c r="AU72" s="2" t="str">
        <f t="shared" si="51"/>
        <v/>
      </c>
      <c r="AV72" s="2" t="str">
        <f t="shared" si="52"/>
        <v/>
      </c>
    </row>
    <row r="73" spans="36:48" x14ac:dyDescent="0.25">
      <c r="AJ73" s="2">
        <v>71</v>
      </c>
      <c r="AK73" s="7">
        <v>24</v>
      </c>
      <c r="AL73" s="8" t="str">
        <f>IF(INDEX('Detail-CL'!$B$8:$B$37,MATCH(AK73,'Detail-CL'!$A$8:$A$37,0))="","",INDEX('Detail-CL'!$B$8:$B$37,MATCH(AK73,'Detail-CL'!$A$8:$A$37,0)))</f>
        <v/>
      </c>
      <c r="AM73" s="8" t="s">
        <v>49</v>
      </c>
      <c r="AN73" s="8" t="str">
        <f>IF(AL73="","",IF(INDEX('Detail-CL'!$F$8:$F$37,MATCH(AK73,'Detail-CL'!$A$8:$A$37,0))&lt;&gt;"Yes","","Yes"))</f>
        <v/>
      </c>
      <c r="AP73" s="2" t="str">
        <f t="shared" si="48"/>
        <v/>
      </c>
      <c r="AQ73" s="2" t="str">
        <f t="shared" si="49"/>
        <v/>
      </c>
      <c r="AR73" s="2" t="str">
        <f t="shared" si="50"/>
        <v/>
      </c>
      <c r="AT73" s="2" t="str">
        <f t="array" ref="AT73">IFERROR(INDEX($AP$3:$AP$92,MATCH(0,COUNTIF($AT$2:AT72,$AP$3:$AP$92&amp;"") + IF($AP$3:$AP$92="",1,0), 0)),"")</f>
        <v/>
      </c>
      <c r="AU73" s="2" t="str">
        <f t="shared" si="51"/>
        <v/>
      </c>
      <c r="AV73" s="2" t="str">
        <f t="shared" si="52"/>
        <v/>
      </c>
    </row>
    <row r="74" spans="36:48" x14ac:dyDescent="0.25">
      <c r="AJ74" s="2">
        <v>72</v>
      </c>
      <c r="AK74" s="7">
        <v>24</v>
      </c>
      <c r="AL74" s="8" t="str">
        <f>IF(INDEX('Detail-CL'!$B$8:$B$37,MATCH(AK74,'Detail-CL'!$A$8:$A$37,0))="","",INDEX('Detail-CL'!$B$8:$B$37,MATCH(AK74,'Detail-CL'!$A$8:$A$37,0)))</f>
        <v/>
      </c>
      <c r="AM74" s="8" t="s">
        <v>38</v>
      </c>
      <c r="AN74" s="8" t="str">
        <f>IF(AL74="","",IF(INDEX('Detail-CL'!$G$8:$G$37,MATCH(AK74,'Detail-CL'!$A$8:$A$37,0))&lt;&gt;"Yes","","Yes"))</f>
        <v/>
      </c>
      <c r="AP74" s="2" t="str">
        <f t="shared" si="48"/>
        <v/>
      </c>
      <c r="AQ74" s="2" t="str">
        <f t="shared" si="49"/>
        <v/>
      </c>
      <c r="AR74" s="2" t="str">
        <f t="shared" si="50"/>
        <v/>
      </c>
      <c r="AT74" s="2" t="str">
        <f t="array" ref="AT74">IFERROR(INDEX($AP$3:$AP$92,MATCH(0,COUNTIF($AT$2:AT73,$AP$3:$AP$92&amp;"") + IF($AP$3:$AP$92="",1,0), 0)),"")</f>
        <v/>
      </c>
      <c r="AU74" s="2" t="str">
        <f t="shared" si="51"/>
        <v/>
      </c>
      <c r="AV74" s="2" t="str">
        <f t="shared" si="52"/>
        <v/>
      </c>
    </row>
    <row r="75" spans="36:48" x14ac:dyDescent="0.25">
      <c r="AJ75" s="2">
        <v>73</v>
      </c>
      <c r="AK75" s="7">
        <v>25</v>
      </c>
      <c r="AL75" s="8" t="str">
        <f>IF(INDEX('Detail-CL'!$B$8:$B$37,MATCH(AK75,'Detail-CL'!$A$8:$A$37,0))="","",INDEX('Detail-CL'!$B$8:$B$37,MATCH(AK75,'Detail-CL'!$A$8:$A$37,0)))</f>
        <v/>
      </c>
      <c r="AM75" s="8" t="s">
        <v>37</v>
      </c>
      <c r="AN75" s="8" t="str">
        <f>IF(AL75="","",IF(INDEX('Detail-CL'!$E$8:$E$37,MATCH(AK75,'Detail-CL'!$A$8:$A$37,0))&lt;&gt;"Yes","","Yes"))</f>
        <v/>
      </c>
      <c r="AP75" s="2" t="str">
        <f t="shared" si="48"/>
        <v/>
      </c>
      <c r="AQ75" s="2" t="str">
        <f t="shared" si="49"/>
        <v/>
      </c>
      <c r="AR75" s="2" t="str">
        <f t="shared" si="50"/>
        <v/>
      </c>
      <c r="AT75" s="2" t="str">
        <f t="array" ref="AT75">IFERROR(INDEX($AP$3:$AP$92,MATCH(0,COUNTIF($AT$2:AT74,$AP$3:$AP$92&amp;"") + IF($AP$3:$AP$92="",1,0), 0)),"")</f>
        <v/>
      </c>
      <c r="AU75" s="2" t="str">
        <f t="shared" si="51"/>
        <v/>
      </c>
      <c r="AV75" s="2" t="str">
        <f t="shared" si="52"/>
        <v/>
      </c>
    </row>
    <row r="76" spans="36:48" x14ac:dyDescent="0.25">
      <c r="AJ76" s="2">
        <v>74</v>
      </c>
      <c r="AK76" s="7">
        <v>25</v>
      </c>
      <c r="AL76" s="8" t="str">
        <f>IF(INDEX('Detail-CL'!$B$8:$B$37,MATCH(AK76,'Detail-CL'!$A$8:$A$37,0))="","",INDEX('Detail-CL'!$B$8:$B$37,MATCH(AK76,'Detail-CL'!$A$8:$A$37,0)))</f>
        <v/>
      </c>
      <c r="AM76" s="8" t="s">
        <v>49</v>
      </c>
      <c r="AN76" s="8" t="str">
        <f>IF(AL76="","",IF(INDEX('Detail-CL'!$F$8:$F$37,MATCH(AK76,'Detail-CL'!$A$8:$A$37,0))&lt;&gt;"Yes","","Yes"))</f>
        <v/>
      </c>
      <c r="AP76" s="2" t="str">
        <f t="shared" si="48"/>
        <v/>
      </c>
      <c r="AQ76" s="2" t="str">
        <f t="shared" si="49"/>
        <v/>
      </c>
      <c r="AR76" s="2" t="str">
        <f t="shared" si="50"/>
        <v/>
      </c>
      <c r="AT76" s="2" t="str">
        <f t="array" ref="AT76">IFERROR(INDEX($AP$3:$AP$92,MATCH(0,COUNTIF($AT$2:AT75,$AP$3:$AP$92&amp;"") + IF($AP$3:$AP$92="",1,0), 0)),"")</f>
        <v/>
      </c>
      <c r="AU76" s="2" t="str">
        <f t="shared" si="51"/>
        <v/>
      </c>
      <c r="AV76" s="2" t="str">
        <f t="shared" si="52"/>
        <v/>
      </c>
    </row>
    <row r="77" spans="36:48" x14ac:dyDescent="0.25">
      <c r="AJ77" s="2">
        <v>75</v>
      </c>
      <c r="AK77" s="7">
        <v>25</v>
      </c>
      <c r="AL77" s="8" t="str">
        <f>IF(INDEX('Detail-CL'!$B$8:$B$37,MATCH(AK77,'Detail-CL'!$A$8:$A$37,0))="","",INDEX('Detail-CL'!$B$8:$B$37,MATCH(AK77,'Detail-CL'!$A$8:$A$37,0)))</f>
        <v/>
      </c>
      <c r="AM77" s="8" t="s">
        <v>38</v>
      </c>
      <c r="AN77" s="8" t="str">
        <f>IF(AL77="","",IF(INDEX('Detail-CL'!$G$8:$G$37,MATCH(AK77,'Detail-CL'!$A$8:$A$37,0))&lt;&gt;"Yes","","Yes"))</f>
        <v/>
      </c>
      <c r="AP77" s="2" t="str">
        <f t="shared" si="48"/>
        <v/>
      </c>
      <c r="AQ77" s="2" t="str">
        <f t="shared" si="49"/>
        <v/>
      </c>
      <c r="AR77" s="2" t="str">
        <f t="shared" si="50"/>
        <v/>
      </c>
      <c r="AT77" s="2" t="str">
        <f t="array" ref="AT77">IFERROR(INDEX($AP$3:$AP$92,MATCH(0,COUNTIF($AT$2:AT76,$AP$3:$AP$92&amp;"") + IF($AP$3:$AP$92="",1,0), 0)),"")</f>
        <v/>
      </c>
      <c r="AU77" s="2" t="str">
        <f t="shared" si="51"/>
        <v/>
      </c>
      <c r="AV77" s="2" t="str">
        <f t="shared" si="52"/>
        <v/>
      </c>
    </row>
    <row r="78" spans="36:48" x14ac:dyDescent="0.25">
      <c r="AJ78" s="2">
        <v>76</v>
      </c>
      <c r="AK78" s="7">
        <v>26</v>
      </c>
      <c r="AL78" s="8" t="str">
        <f>IF(INDEX('Detail-CL'!$B$8:$B$37,MATCH(AK78,'Detail-CL'!$A$8:$A$37,0))="","",INDEX('Detail-CL'!$B$8:$B$37,MATCH(AK78,'Detail-CL'!$A$8:$A$37,0)))</f>
        <v/>
      </c>
      <c r="AM78" s="8" t="s">
        <v>37</v>
      </c>
      <c r="AN78" s="8" t="str">
        <f>IF(AL78="","",IF(INDEX('Detail-CL'!$E$8:$E$37,MATCH(AK78,'Detail-CL'!$A$8:$A$37,0))&lt;&gt;"Yes","","Yes"))</f>
        <v/>
      </c>
      <c r="AP78" s="2" t="str">
        <f t="shared" si="48"/>
        <v/>
      </c>
      <c r="AQ78" s="2" t="str">
        <f t="shared" si="49"/>
        <v/>
      </c>
      <c r="AR78" s="2" t="str">
        <f t="shared" si="50"/>
        <v/>
      </c>
      <c r="AT78" s="2" t="str">
        <f t="array" ref="AT78">IFERROR(INDEX($AP$3:$AP$92,MATCH(0,COUNTIF($AT$2:AT77,$AP$3:$AP$92&amp;"") + IF($AP$3:$AP$92="",1,0), 0)),"")</f>
        <v/>
      </c>
      <c r="AU78" s="2" t="str">
        <f t="shared" si="51"/>
        <v/>
      </c>
      <c r="AV78" s="2" t="str">
        <f t="shared" si="52"/>
        <v/>
      </c>
    </row>
    <row r="79" spans="36:48" x14ac:dyDescent="0.25">
      <c r="AJ79" s="2">
        <v>77</v>
      </c>
      <c r="AK79" s="7">
        <v>26</v>
      </c>
      <c r="AL79" s="8" t="str">
        <f>IF(INDEX('Detail-CL'!$B$8:$B$37,MATCH(AK79,'Detail-CL'!$A$8:$A$37,0))="","",INDEX('Detail-CL'!$B$8:$B$37,MATCH(AK79,'Detail-CL'!$A$8:$A$37,0)))</f>
        <v/>
      </c>
      <c r="AM79" s="8" t="s">
        <v>49</v>
      </c>
      <c r="AN79" s="8" t="str">
        <f>IF(AL79="","",IF(INDEX('Detail-CL'!$F$8:$F$37,MATCH(AK79,'Detail-CL'!$A$8:$A$37,0))&lt;&gt;"Yes","","Yes"))</f>
        <v/>
      </c>
      <c r="AP79" s="2" t="str">
        <f t="shared" si="48"/>
        <v/>
      </c>
      <c r="AQ79" s="2" t="str">
        <f t="shared" si="49"/>
        <v/>
      </c>
      <c r="AR79" s="2" t="str">
        <f t="shared" si="50"/>
        <v/>
      </c>
      <c r="AT79" s="2" t="str">
        <f t="array" ref="AT79">IFERROR(INDEX($AP$3:$AP$92,MATCH(0,COUNTIF($AT$2:AT78,$AP$3:$AP$92&amp;"") + IF($AP$3:$AP$92="",1,0), 0)),"")</f>
        <v/>
      </c>
      <c r="AU79" s="2" t="str">
        <f t="shared" si="51"/>
        <v/>
      </c>
      <c r="AV79" s="2" t="str">
        <f t="shared" si="52"/>
        <v/>
      </c>
    </row>
    <row r="80" spans="36:48" x14ac:dyDescent="0.25">
      <c r="AJ80" s="2">
        <v>78</v>
      </c>
      <c r="AK80" s="7">
        <v>26</v>
      </c>
      <c r="AL80" s="8" t="str">
        <f>IF(INDEX('Detail-CL'!$B$8:$B$37,MATCH(AK80,'Detail-CL'!$A$8:$A$37,0))="","",INDEX('Detail-CL'!$B$8:$B$37,MATCH(AK80,'Detail-CL'!$A$8:$A$37,0)))</f>
        <v/>
      </c>
      <c r="AM80" s="8" t="s">
        <v>38</v>
      </c>
      <c r="AN80" s="8" t="str">
        <f>IF(AL80="","",IF(INDEX('Detail-CL'!$G$8:$G$37,MATCH(AK80,'Detail-CL'!$A$8:$A$37,0))&lt;&gt;"Yes","","Yes"))</f>
        <v/>
      </c>
      <c r="AP80" s="2" t="str">
        <f t="shared" si="48"/>
        <v/>
      </c>
      <c r="AQ80" s="2" t="str">
        <f t="shared" si="49"/>
        <v/>
      </c>
      <c r="AR80" s="2" t="str">
        <f t="shared" si="50"/>
        <v/>
      </c>
      <c r="AT80" s="2" t="str">
        <f t="array" ref="AT80">IFERROR(INDEX($AP$3:$AP$92,MATCH(0,COUNTIF($AT$2:AT79,$AP$3:$AP$92&amp;"") + IF($AP$3:$AP$92="",1,0), 0)),"")</f>
        <v/>
      </c>
      <c r="AU80" s="2" t="str">
        <f t="shared" si="51"/>
        <v/>
      </c>
      <c r="AV80" s="2" t="str">
        <f t="shared" si="52"/>
        <v/>
      </c>
    </row>
    <row r="81" spans="36:48" x14ac:dyDescent="0.25">
      <c r="AJ81" s="2">
        <v>79</v>
      </c>
      <c r="AK81" s="7">
        <v>27</v>
      </c>
      <c r="AL81" s="8" t="str">
        <f>IF(INDEX('Detail-CL'!$B$8:$B$37,MATCH(AK81,'Detail-CL'!$A$8:$A$37,0))="","",INDEX('Detail-CL'!$B$8:$B$37,MATCH(AK81,'Detail-CL'!$A$8:$A$37,0)))</f>
        <v/>
      </c>
      <c r="AM81" s="8" t="s">
        <v>37</v>
      </c>
      <c r="AN81" s="8" t="str">
        <f>IF(AL81="","",IF(INDEX('Detail-CL'!$E$8:$E$37,MATCH(AK81,'Detail-CL'!$A$8:$A$37,0))&lt;&gt;"Yes","","Yes"))</f>
        <v/>
      </c>
      <c r="AP81" s="2" t="str">
        <f t="shared" si="48"/>
        <v/>
      </c>
      <c r="AQ81" s="2" t="str">
        <f t="shared" si="49"/>
        <v/>
      </c>
      <c r="AR81" s="2" t="str">
        <f t="shared" si="50"/>
        <v/>
      </c>
      <c r="AT81" s="2" t="str">
        <f t="array" ref="AT81">IFERROR(INDEX($AP$3:$AP$92,MATCH(0,COUNTIF($AT$2:AT80,$AP$3:$AP$92&amp;"") + IF($AP$3:$AP$92="",1,0), 0)),"")</f>
        <v/>
      </c>
      <c r="AU81" s="2" t="str">
        <f t="shared" si="51"/>
        <v/>
      </c>
      <c r="AV81" s="2" t="str">
        <f t="shared" si="52"/>
        <v/>
      </c>
    </row>
    <row r="82" spans="36:48" x14ac:dyDescent="0.25">
      <c r="AJ82" s="2">
        <v>80</v>
      </c>
      <c r="AK82" s="7">
        <v>27</v>
      </c>
      <c r="AL82" s="8" t="str">
        <f>IF(INDEX('Detail-CL'!$B$8:$B$37,MATCH(AK82,'Detail-CL'!$A$8:$A$37,0))="","",INDEX('Detail-CL'!$B$8:$B$37,MATCH(AK82,'Detail-CL'!$A$8:$A$37,0)))</f>
        <v/>
      </c>
      <c r="AM82" s="8" t="s">
        <v>49</v>
      </c>
      <c r="AN82" s="8" t="str">
        <f>IF(AL82="","",IF(INDEX('Detail-CL'!$F$8:$F$37,MATCH(AK82,'Detail-CL'!$A$8:$A$37,0))&lt;&gt;"Yes","","Yes"))</f>
        <v/>
      </c>
      <c r="AP82" s="2" t="str">
        <f t="shared" si="48"/>
        <v/>
      </c>
      <c r="AQ82" s="2" t="str">
        <f t="shared" si="49"/>
        <v/>
      </c>
      <c r="AR82" s="2" t="str">
        <f t="shared" si="50"/>
        <v/>
      </c>
      <c r="AT82" s="2" t="str">
        <f t="array" ref="AT82">IFERROR(INDEX($AP$3:$AP$92,MATCH(0,COUNTIF($AT$2:AT81,$AP$3:$AP$92&amp;"") + IF($AP$3:$AP$92="",1,0), 0)),"")</f>
        <v/>
      </c>
      <c r="AU82" s="2" t="str">
        <f t="shared" si="51"/>
        <v/>
      </c>
      <c r="AV82" s="2" t="str">
        <f t="shared" si="52"/>
        <v/>
      </c>
    </row>
    <row r="83" spans="36:48" x14ac:dyDescent="0.25">
      <c r="AJ83" s="2">
        <v>81</v>
      </c>
      <c r="AK83" s="7">
        <v>27</v>
      </c>
      <c r="AL83" s="8" t="str">
        <f>IF(INDEX('Detail-CL'!$B$8:$B$37,MATCH(AK83,'Detail-CL'!$A$8:$A$37,0))="","",INDEX('Detail-CL'!$B$8:$B$37,MATCH(AK83,'Detail-CL'!$A$8:$A$37,0)))</f>
        <v/>
      </c>
      <c r="AM83" s="8" t="s">
        <v>38</v>
      </c>
      <c r="AN83" s="8" t="str">
        <f>IF(AL83="","",IF(INDEX('Detail-CL'!$G$8:$G$37,MATCH(AK83,'Detail-CL'!$A$8:$A$37,0))&lt;&gt;"Yes","","Yes"))</f>
        <v/>
      </c>
      <c r="AP83" s="2" t="str">
        <f t="shared" si="48"/>
        <v/>
      </c>
      <c r="AQ83" s="2" t="str">
        <f t="shared" si="49"/>
        <v/>
      </c>
      <c r="AR83" s="2" t="str">
        <f t="shared" si="50"/>
        <v/>
      </c>
      <c r="AT83" s="2" t="str">
        <f t="array" ref="AT83">IFERROR(INDEX($AP$3:$AP$92,MATCH(0,COUNTIF($AT$2:AT82,$AP$3:$AP$92&amp;"") + IF($AP$3:$AP$92="",1,0), 0)),"")</f>
        <v/>
      </c>
      <c r="AU83" s="2" t="str">
        <f t="shared" si="51"/>
        <v/>
      </c>
      <c r="AV83" s="2" t="str">
        <f t="shared" si="52"/>
        <v/>
      </c>
    </row>
    <row r="84" spans="36:48" x14ac:dyDescent="0.25">
      <c r="AJ84" s="2">
        <v>82</v>
      </c>
      <c r="AK84" s="7">
        <v>28</v>
      </c>
      <c r="AL84" s="8" t="str">
        <f>IF(INDEX('Detail-CL'!$B$8:$B$37,MATCH(AK84,'Detail-CL'!$A$8:$A$37,0))="","",INDEX('Detail-CL'!$B$8:$B$37,MATCH(AK84,'Detail-CL'!$A$8:$A$37,0)))</f>
        <v/>
      </c>
      <c r="AM84" s="8" t="s">
        <v>37</v>
      </c>
      <c r="AN84" s="8" t="str">
        <f>IF(AL84="","",IF(INDEX('Detail-CL'!$E$8:$E$37,MATCH(AK84,'Detail-CL'!$A$8:$A$37,0))&lt;&gt;"Yes","","Yes"))</f>
        <v/>
      </c>
      <c r="AP84" s="2" t="str">
        <f t="shared" si="48"/>
        <v/>
      </c>
      <c r="AQ84" s="2" t="str">
        <f t="shared" si="49"/>
        <v/>
      </c>
      <c r="AR84" s="2" t="str">
        <f t="shared" si="50"/>
        <v/>
      </c>
      <c r="AT84" s="2" t="str">
        <f t="array" ref="AT84">IFERROR(INDEX($AP$3:$AP$92,MATCH(0,COUNTIF($AT$2:AT83,$AP$3:$AP$92&amp;"") + IF($AP$3:$AP$92="",1,0), 0)),"")</f>
        <v/>
      </c>
      <c r="AU84" s="2" t="str">
        <f t="shared" si="51"/>
        <v/>
      </c>
      <c r="AV84" s="2" t="str">
        <f t="shared" si="52"/>
        <v/>
      </c>
    </row>
    <row r="85" spans="36:48" x14ac:dyDescent="0.25">
      <c r="AJ85" s="2">
        <v>83</v>
      </c>
      <c r="AK85" s="7">
        <v>28</v>
      </c>
      <c r="AL85" s="8" t="str">
        <f>IF(INDEX('Detail-CL'!$B$8:$B$37,MATCH(AK85,'Detail-CL'!$A$8:$A$37,0))="","",INDEX('Detail-CL'!$B$8:$B$37,MATCH(AK85,'Detail-CL'!$A$8:$A$37,0)))</f>
        <v/>
      </c>
      <c r="AM85" s="8" t="s">
        <v>49</v>
      </c>
      <c r="AN85" s="8" t="str">
        <f>IF(AL85="","",IF(INDEX('Detail-CL'!$F$8:$F$37,MATCH(AK85,'Detail-CL'!$A$8:$A$37,0))&lt;&gt;"Yes","","Yes"))</f>
        <v/>
      </c>
      <c r="AP85" s="2" t="str">
        <f t="shared" si="48"/>
        <v/>
      </c>
      <c r="AQ85" s="2" t="str">
        <f t="shared" si="49"/>
        <v/>
      </c>
      <c r="AR85" s="2" t="str">
        <f t="shared" si="50"/>
        <v/>
      </c>
      <c r="AT85" s="2" t="str">
        <f t="array" ref="AT85">IFERROR(INDEX($AP$3:$AP$92,MATCH(0,COUNTIF($AT$2:AT84,$AP$3:$AP$92&amp;"") + IF($AP$3:$AP$92="",1,0), 0)),"")</f>
        <v/>
      </c>
      <c r="AU85" s="2" t="str">
        <f t="shared" si="51"/>
        <v/>
      </c>
      <c r="AV85" s="2" t="str">
        <f t="shared" si="52"/>
        <v/>
      </c>
    </row>
    <row r="86" spans="36:48" x14ac:dyDescent="0.25">
      <c r="AJ86" s="2">
        <v>84</v>
      </c>
      <c r="AK86" s="7">
        <v>28</v>
      </c>
      <c r="AL86" s="8" t="str">
        <f>IF(INDEX('Detail-CL'!$B$8:$B$37,MATCH(AK86,'Detail-CL'!$A$8:$A$37,0))="","",INDEX('Detail-CL'!$B$8:$B$37,MATCH(AK86,'Detail-CL'!$A$8:$A$37,0)))</f>
        <v/>
      </c>
      <c r="AM86" s="8" t="s">
        <v>38</v>
      </c>
      <c r="AN86" s="8" t="str">
        <f>IF(AL86="","",IF(INDEX('Detail-CL'!$G$8:$G$37,MATCH(AK86,'Detail-CL'!$A$8:$A$37,0))&lt;&gt;"Yes","","Yes"))</f>
        <v/>
      </c>
      <c r="AP86" s="2" t="str">
        <f t="shared" si="48"/>
        <v/>
      </c>
      <c r="AQ86" s="2" t="str">
        <f t="shared" si="49"/>
        <v/>
      </c>
      <c r="AR86" s="2" t="str">
        <f t="shared" si="50"/>
        <v/>
      </c>
      <c r="AT86" s="2" t="str">
        <f t="array" ref="AT86">IFERROR(INDEX($AP$3:$AP$92,MATCH(0,COUNTIF($AT$2:AT85,$AP$3:$AP$92&amp;"") + IF($AP$3:$AP$92="",1,0), 0)),"")</f>
        <v/>
      </c>
      <c r="AU86" s="2" t="str">
        <f t="shared" si="51"/>
        <v/>
      </c>
      <c r="AV86" s="2" t="str">
        <f t="shared" si="52"/>
        <v/>
      </c>
    </row>
    <row r="87" spans="36:48" x14ac:dyDescent="0.25">
      <c r="AJ87" s="2">
        <v>85</v>
      </c>
      <c r="AK87" s="7">
        <v>29</v>
      </c>
      <c r="AL87" s="8" t="str">
        <f>IF(INDEX('Detail-CL'!$B$8:$B$37,MATCH(AK87,'Detail-CL'!$A$8:$A$37,0))="","",INDEX('Detail-CL'!$B$8:$B$37,MATCH(AK87,'Detail-CL'!$A$8:$A$37,0)))</f>
        <v/>
      </c>
      <c r="AM87" s="8" t="s">
        <v>37</v>
      </c>
      <c r="AN87" s="8" t="str">
        <f>IF(AL87="","",IF(INDEX('Detail-CL'!$E$8:$E$37,MATCH(AK87,'Detail-CL'!$A$8:$A$37,0))&lt;&gt;"Yes","","Yes"))</f>
        <v/>
      </c>
      <c r="AP87" s="2" t="str">
        <f t="shared" si="48"/>
        <v/>
      </c>
      <c r="AQ87" s="2" t="str">
        <f t="shared" si="49"/>
        <v/>
      </c>
      <c r="AR87" s="2" t="str">
        <f t="shared" si="50"/>
        <v/>
      </c>
      <c r="AT87" s="2" t="str">
        <f t="array" ref="AT87">IFERROR(INDEX($AP$3:$AP$92,MATCH(0,COUNTIF($AT$2:AT86,$AP$3:$AP$92&amp;"") + IF($AP$3:$AP$92="",1,0), 0)),"")</f>
        <v/>
      </c>
      <c r="AU87" s="2" t="str">
        <f t="shared" si="51"/>
        <v/>
      </c>
      <c r="AV87" s="2" t="str">
        <f t="shared" si="52"/>
        <v/>
      </c>
    </row>
    <row r="88" spans="36:48" x14ac:dyDescent="0.25">
      <c r="AJ88" s="2">
        <v>86</v>
      </c>
      <c r="AK88" s="7">
        <v>29</v>
      </c>
      <c r="AL88" s="8" t="str">
        <f>IF(INDEX('Detail-CL'!$B$8:$B$37,MATCH(AK88,'Detail-CL'!$A$8:$A$37,0))="","",INDEX('Detail-CL'!$B$8:$B$37,MATCH(AK88,'Detail-CL'!$A$8:$A$37,0)))</f>
        <v/>
      </c>
      <c r="AM88" s="8" t="s">
        <v>49</v>
      </c>
      <c r="AN88" s="8" t="str">
        <f>IF(AL88="","",IF(INDEX('Detail-CL'!$F$8:$F$37,MATCH(AK88,'Detail-CL'!$A$8:$A$37,0))&lt;&gt;"Yes","","Yes"))</f>
        <v/>
      </c>
      <c r="AP88" s="2" t="str">
        <f t="shared" si="48"/>
        <v/>
      </c>
      <c r="AQ88" s="2" t="str">
        <f t="shared" si="49"/>
        <v/>
      </c>
      <c r="AR88" s="2" t="str">
        <f t="shared" si="50"/>
        <v/>
      </c>
      <c r="AT88" s="2" t="str">
        <f t="array" ref="AT88">IFERROR(INDEX($AP$3:$AP$92,MATCH(0,COUNTIF($AT$2:AT87,$AP$3:$AP$92&amp;"") + IF($AP$3:$AP$92="",1,0), 0)),"")</f>
        <v/>
      </c>
      <c r="AU88" s="2" t="str">
        <f t="shared" si="51"/>
        <v/>
      </c>
      <c r="AV88" s="2" t="str">
        <f t="shared" si="52"/>
        <v/>
      </c>
    </row>
    <row r="89" spans="36:48" x14ac:dyDescent="0.25">
      <c r="AJ89" s="2">
        <v>87</v>
      </c>
      <c r="AK89" s="7">
        <v>29</v>
      </c>
      <c r="AL89" s="8" t="str">
        <f>IF(INDEX('Detail-CL'!$B$8:$B$37,MATCH(AK89,'Detail-CL'!$A$8:$A$37,0))="","",INDEX('Detail-CL'!$B$8:$B$37,MATCH(AK89,'Detail-CL'!$A$8:$A$37,0)))</f>
        <v/>
      </c>
      <c r="AM89" s="8" t="s">
        <v>38</v>
      </c>
      <c r="AN89" s="8" t="str">
        <f>IF(AL89="","",IF(INDEX('Detail-CL'!$G$8:$G$37,MATCH(AK89,'Detail-CL'!$A$8:$A$37,0))&lt;&gt;"Yes","","Yes"))</f>
        <v/>
      </c>
      <c r="AP89" s="2" t="str">
        <f t="shared" si="48"/>
        <v/>
      </c>
      <c r="AQ89" s="2" t="str">
        <f t="shared" si="49"/>
        <v/>
      </c>
      <c r="AR89" s="2" t="str">
        <f t="shared" si="50"/>
        <v/>
      </c>
      <c r="AT89" s="2" t="str">
        <f t="array" ref="AT89">IFERROR(INDEX($AP$3:$AP$92,MATCH(0,COUNTIF($AT$2:AT88,$AP$3:$AP$92&amp;"") + IF($AP$3:$AP$92="",1,0), 0)),"")</f>
        <v/>
      </c>
      <c r="AU89" s="2" t="str">
        <f t="shared" si="51"/>
        <v/>
      </c>
      <c r="AV89" s="2" t="str">
        <f t="shared" si="52"/>
        <v/>
      </c>
    </row>
    <row r="90" spans="36:48" x14ac:dyDescent="0.25">
      <c r="AJ90" s="2">
        <v>88</v>
      </c>
      <c r="AK90" s="7">
        <v>30</v>
      </c>
      <c r="AL90" s="8" t="str">
        <f>IF(INDEX('Detail-CL'!$B$8:$B$37,MATCH(AK90,'Detail-CL'!$A$8:$A$37,0))="","",INDEX('Detail-CL'!$B$8:$B$37,MATCH(AK90,'Detail-CL'!$A$8:$A$37,0)))</f>
        <v/>
      </c>
      <c r="AM90" s="8" t="s">
        <v>37</v>
      </c>
      <c r="AN90" s="8" t="str">
        <f>IF(AL90="","",IF(INDEX('Detail-CL'!$E$8:$E$37,MATCH(AK90,'Detail-CL'!$A$8:$A$37,0))&lt;&gt;"Yes","","Yes"))</f>
        <v/>
      </c>
      <c r="AP90" s="2" t="str">
        <f t="shared" si="48"/>
        <v/>
      </c>
      <c r="AQ90" s="2" t="str">
        <f t="shared" si="49"/>
        <v/>
      </c>
      <c r="AR90" s="2" t="str">
        <f t="shared" si="50"/>
        <v/>
      </c>
      <c r="AT90" s="2" t="str">
        <f t="array" ref="AT90">IFERROR(INDEX($AP$3:$AP$92,MATCH(0,COUNTIF($AT$2:AT89,$AP$3:$AP$92&amp;"") + IF($AP$3:$AP$92="",1,0), 0)),"")</f>
        <v/>
      </c>
      <c r="AU90" s="2" t="str">
        <f t="shared" si="51"/>
        <v/>
      </c>
      <c r="AV90" s="2" t="str">
        <f t="shared" si="52"/>
        <v/>
      </c>
    </row>
    <row r="91" spans="36:48" x14ac:dyDescent="0.25">
      <c r="AJ91" s="2">
        <v>89</v>
      </c>
      <c r="AK91" s="7">
        <v>30</v>
      </c>
      <c r="AL91" s="8" t="str">
        <f>IF(INDEX('Detail-CL'!$B$8:$B$37,MATCH(AK91,'Detail-CL'!$A$8:$A$37,0))="","",INDEX('Detail-CL'!$B$8:$B$37,MATCH(AK91,'Detail-CL'!$A$8:$A$37,0)))</f>
        <v/>
      </c>
      <c r="AM91" s="8" t="s">
        <v>49</v>
      </c>
      <c r="AN91" s="8" t="str">
        <f>IF(AL91="","",IF(INDEX('Detail-CL'!$F$8:$F$37,MATCH(AK91,'Detail-CL'!$A$8:$A$37,0))&lt;&gt;"Yes","","Yes"))</f>
        <v/>
      </c>
      <c r="AP91" s="2" t="str">
        <f t="shared" si="48"/>
        <v/>
      </c>
      <c r="AQ91" s="2" t="str">
        <f t="shared" si="49"/>
        <v/>
      </c>
      <c r="AR91" s="2" t="str">
        <f t="shared" si="50"/>
        <v/>
      </c>
      <c r="AT91" s="2" t="str">
        <f t="array" ref="AT91">IFERROR(INDEX($AP$3:$AP$92,MATCH(0,COUNTIF($AT$2:AT90,$AP$3:$AP$92&amp;"") + IF($AP$3:$AP$92="",1,0), 0)),"")</f>
        <v/>
      </c>
      <c r="AU91" s="2" t="str">
        <f t="shared" si="51"/>
        <v/>
      </c>
      <c r="AV91" s="2" t="str">
        <f t="shared" si="52"/>
        <v/>
      </c>
    </row>
    <row r="92" spans="36:48" x14ac:dyDescent="0.25">
      <c r="AJ92" s="2">
        <v>90</v>
      </c>
      <c r="AK92" s="7">
        <v>30</v>
      </c>
      <c r="AL92" s="8" t="str">
        <f>IF(INDEX('Detail-CL'!$B$8:$B$37,MATCH(AK92,'Detail-CL'!$A$8:$A$37,0))="","",INDEX('Detail-CL'!$B$8:$B$37,MATCH(AK92,'Detail-CL'!$A$8:$A$37,0)))</f>
        <v/>
      </c>
      <c r="AM92" s="8" t="s">
        <v>38</v>
      </c>
      <c r="AN92" s="8" t="str">
        <f>IF(AL92="","",IF(INDEX('Detail-CL'!$G$8:$G$37,MATCH(AK92,'Detail-CL'!$A$8:$A$37,0))&lt;&gt;"Yes","","Yes"))</f>
        <v/>
      </c>
      <c r="AP92" s="2" t="str">
        <f t="shared" si="48"/>
        <v/>
      </c>
      <c r="AQ92" s="2" t="str">
        <f t="shared" si="49"/>
        <v/>
      </c>
      <c r="AR92" s="2" t="str">
        <f t="shared" si="50"/>
        <v/>
      </c>
      <c r="AT92" s="2" t="str">
        <f t="array" ref="AT92">IFERROR(INDEX($AP$3:$AP$92,MATCH(0,COUNTIF($AT$2:AT91,$AP$3:$AP$92&amp;"") + IF($AP$3:$AP$92="",1,0), 0)),"")</f>
        <v/>
      </c>
      <c r="AU92" s="2" t="str">
        <f t="shared" si="51"/>
        <v/>
      </c>
      <c r="AV92" s="2" t="str">
        <f t="shared" si="52"/>
        <v/>
      </c>
    </row>
  </sheetData>
  <sheetProtection algorithmName="SHA-512" hashValue="TFSrGB0+6p/eZtMrMrl6Go7pyH312pD6/RlSXRaC+V97e+CP572aKZvniFPSn1QI83GG1amFhOGxqpa4HR8iaA==" saltValue="MnPigjNA5W4Zu1hC+TojcQ==" spinCount="100000" sheet="1" objects="1" scenarios="1"/>
  <mergeCells count="8">
    <mergeCell ref="I3:R3"/>
    <mergeCell ref="Y3:AH3"/>
    <mergeCell ref="AM2:AN2"/>
    <mergeCell ref="BL1:BU1"/>
    <mergeCell ref="AU1:AV1"/>
    <mergeCell ref="BC1:BD1"/>
    <mergeCell ref="BE1:BF1"/>
    <mergeCell ref="BG1:BH1"/>
  </mergeCells>
  <pageMargins left="0.7" right="0.7" top="0.75" bottom="0.75" header="0.3" footer="0.3"/>
  <pageSetup orientation="portrait" horizontalDpi="1200" verticalDpi="12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88D54-9E83-45DE-AA5D-9342872CD03D}">
  <dimension ref="A1:C55"/>
  <sheetViews>
    <sheetView zoomScaleNormal="100" workbookViewId="0"/>
  </sheetViews>
  <sheetFormatPr defaultRowHeight="15" x14ac:dyDescent="0.25"/>
  <cols>
    <col min="1" max="1" width="33.42578125" bestFit="1" customWidth="1"/>
    <col min="2" max="2" width="22.7109375" customWidth="1"/>
  </cols>
  <sheetData>
    <row r="1" spans="1:3" x14ac:dyDescent="0.25">
      <c r="A1" s="6" t="s">
        <v>101</v>
      </c>
    </row>
    <row r="3" spans="1:3" x14ac:dyDescent="0.25">
      <c r="A3" s="1" t="s">
        <v>127</v>
      </c>
    </row>
    <row r="4" spans="1:3" x14ac:dyDescent="0.25">
      <c r="A4" s="11" t="s">
        <v>128</v>
      </c>
    </row>
    <row r="5" spans="1:3" x14ac:dyDescent="0.25">
      <c r="A5" t="s">
        <v>129</v>
      </c>
    </row>
    <row r="7" spans="1:3" x14ac:dyDescent="0.25">
      <c r="A7" s="1" t="s">
        <v>165</v>
      </c>
      <c r="B7" s="79" t="s">
        <v>174</v>
      </c>
      <c r="C7" t="s">
        <v>180</v>
      </c>
    </row>
    <row r="8" spans="1:3" x14ac:dyDescent="0.25">
      <c r="A8" t="s">
        <v>166</v>
      </c>
      <c r="B8">
        <v>12</v>
      </c>
    </row>
    <row r="9" spans="1:3" x14ac:dyDescent="0.25">
      <c r="A9" t="s">
        <v>167</v>
      </c>
      <c r="B9">
        <v>4</v>
      </c>
    </row>
    <row r="10" spans="1:3" x14ac:dyDescent="0.25">
      <c r="A10" t="s">
        <v>168</v>
      </c>
      <c r="B10">
        <v>2</v>
      </c>
    </row>
    <row r="11" spans="1:3" x14ac:dyDescent="0.25">
      <c r="A11" t="s">
        <v>169</v>
      </c>
      <c r="B11">
        <v>1</v>
      </c>
    </row>
    <row r="12" spans="1:3" x14ac:dyDescent="0.25">
      <c r="A12" t="s">
        <v>170</v>
      </c>
      <c r="B12">
        <f>1/2</f>
        <v>0.5</v>
      </c>
    </row>
    <row r="13" spans="1:3" x14ac:dyDescent="0.25">
      <c r="A13" t="s">
        <v>171</v>
      </c>
      <c r="B13">
        <f>1/5</f>
        <v>0.2</v>
      </c>
    </row>
    <row r="14" spans="1:3" x14ac:dyDescent="0.25">
      <c r="A14" t="s">
        <v>172</v>
      </c>
      <c r="B14">
        <f>1/10</f>
        <v>0.1</v>
      </c>
    </row>
    <row r="15" spans="1:3" x14ac:dyDescent="0.25">
      <c r="A15" t="s">
        <v>173</v>
      </c>
      <c r="B15">
        <f>1/20</f>
        <v>0.05</v>
      </c>
    </row>
    <row r="17" spans="1:3" x14ac:dyDescent="0.25">
      <c r="A17" s="1" t="s">
        <v>315</v>
      </c>
    </row>
    <row r="18" spans="1:3" x14ac:dyDescent="0.25">
      <c r="A18" t="s">
        <v>316</v>
      </c>
    </row>
    <row r="19" spans="1:3" x14ac:dyDescent="0.25">
      <c r="A19" t="s">
        <v>317</v>
      </c>
    </row>
    <row r="21" spans="1:3" x14ac:dyDescent="0.25">
      <c r="A21" s="1" t="s">
        <v>338</v>
      </c>
      <c r="B21" s="79" t="s">
        <v>174</v>
      </c>
      <c r="C21" t="s">
        <v>175</v>
      </c>
    </row>
    <row r="22" spans="1:3" x14ac:dyDescent="0.25">
      <c r="A22" t="s">
        <v>327</v>
      </c>
      <c r="B22">
        <v>0</v>
      </c>
    </row>
    <row r="23" spans="1:3" x14ac:dyDescent="0.25">
      <c r="A23" t="s">
        <v>339</v>
      </c>
      <c r="B23">
        <v>84</v>
      </c>
    </row>
    <row r="24" spans="1:3" x14ac:dyDescent="0.25">
      <c r="A24" t="s">
        <v>332</v>
      </c>
      <c r="B24">
        <v>252</v>
      </c>
    </row>
    <row r="25" spans="1:3" x14ac:dyDescent="0.25">
      <c r="A25" t="s">
        <v>328</v>
      </c>
      <c r="B25">
        <v>840</v>
      </c>
    </row>
    <row r="26" spans="1:3" x14ac:dyDescent="0.25">
      <c r="A26" t="s">
        <v>329</v>
      </c>
      <c r="B26">
        <v>2920</v>
      </c>
    </row>
    <row r="27" spans="1:3" x14ac:dyDescent="0.25">
      <c r="A27" t="s">
        <v>340</v>
      </c>
      <c r="B27">
        <v>5840</v>
      </c>
    </row>
    <row r="29" spans="1:3" x14ac:dyDescent="0.25">
      <c r="A29" s="1" t="s">
        <v>176</v>
      </c>
    </row>
    <row r="30" spans="1:3" x14ac:dyDescent="0.25">
      <c r="A30" s="11" t="s">
        <v>319</v>
      </c>
    </row>
    <row r="31" spans="1:3" x14ac:dyDescent="0.25">
      <c r="A31" s="11" t="s">
        <v>320</v>
      </c>
    </row>
    <row r="33" spans="1:3" x14ac:dyDescent="0.25">
      <c r="A33" s="1" t="s">
        <v>181</v>
      </c>
    </row>
    <row r="34" spans="1:3" x14ac:dyDescent="0.25">
      <c r="A34" s="11" t="s">
        <v>319</v>
      </c>
    </row>
    <row r="35" spans="1:3" x14ac:dyDescent="0.25">
      <c r="A35" s="11" t="s">
        <v>320</v>
      </c>
    </row>
    <row r="37" spans="1:3" x14ac:dyDescent="0.25">
      <c r="A37" s="1" t="s">
        <v>177</v>
      </c>
      <c r="B37" s="79" t="s">
        <v>174</v>
      </c>
      <c r="C37" t="s">
        <v>175</v>
      </c>
    </row>
    <row r="38" spans="1:3" x14ac:dyDescent="0.25">
      <c r="A38" t="s">
        <v>346</v>
      </c>
      <c r="B38">
        <v>4</v>
      </c>
    </row>
    <row r="39" spans="1:3" x14ac:dyDescent="0.25">
      <c r="A39" t="s">
        <v>330</v>
      </c>
      <c r="B39">
        <v>48</v>
      </c>
    </row>
    <row r="40" spans="1:3" x14ac:dyDescent="0.25">
      <c r="A40" t="s">
        <v>331</v>
      </c>
      <c r="B40">
        <v>120</v>
      </c>
    </row>
    <row r="41" spans="1:3" x14ac:dyDescent="0.25">
      <c r="A41" t="s">
        <v>332</v>
      </c>
      <c r="B41">
        <v>252</v>
      </c>
    </row>
    <row r="43" spans="1:3" x14ac:dyDescent="0.25">
      <c r="A43" s="1" t="s">
        <v>178</v>
      </c>
      <c r="B43" s="79" t="s">
        <v>174</v>
      </c>
      <c r="C43" t="s">
        <v>175</v>
      </c>
    </row>
    <row r="44" spans="1:3" x14ac:dyDescent="0.25">
      <c r="A44" t="s">
        <v>333</v>
      </c>
      <c r="B44">
        <v>0</v>
      </c>
    </row>
    <row r="45" spans="1:3" x14ac:dyDescent="0.25">
      <c r="A45" t="s">
        <v>341</v>
      </c>
      <c r="B45">
        <v>6</v>
      </c>
    </row>
    <row r="46" spans="1:3" x14ac:dyDescent="0.25">
      <c r="A46" t="s">
        <v>342</v>
      </c>
      <c r="B46">
        <v>42</v>
      </c>
    </row>
    <row r="47" spans="1:3" x14ac:dyDescent="0.25">
      <c r="A47" t="s">
        <v>336</v>
      </c>
      <c r="B47">
        <v>120</v>
      </c>
    </row>
    <row r="48" spans="1:3" x14ac:dyDescent="0.25">
      <c r="A48" t="s">
        <v>344</v>
      </c>
      <c r="B48">
        <v>444</v>
      </c>
    </row>
    <row r="49" spans="1:3" x14ac:dyDescent="0.25">
      <c r="A49" t="s">
        <v>345</v>
      </c>
      <c r="B49">
        <v>2555</v>
      </c>
    </row>
    <row r="50" spans="1:3" x14ac:dyDescent="0.25">
      <c r="A50" t="s">
        <v>343</v>
      </c>
      <c r="B50">
        <v>5840</v>
      </c>
    </row>
    <row r="52" spans="1:3" x14ac:dyDescent="0.25">
      <c r="A52" s="1" t="s">
        <v>179</v>
      </c>
      <c r="B52" s="79" t="s">
        <v>174</v>
      </c>
      <c r="C52" t="s">
        <v>175</v>
      </c>
    </row>
    <row r="53" spans="1:3" x14ac:dyDescent="0.25">
      <c r="A53" t="s">
        <v>334</v>
      </c>
      <c r="B53">
        <v>4</v>
      </c>
    </row>
    <row r="54" spans="1:3" x14ac:dyDescent="0.25">
      <c r="A54" t="s">
        <v>335</v>
      </c>
      <c r="B54">
        <v>40</v>
      </c>
    </row>
    <row r="55" spans="1:3" x14ac:dyDescent="0.25">
      <c r="A55" t="s">
        <v>336</v>
      </c>
      <c r="B55">
        <v>120</v>
      </c>
    </row>
  </sheetData>
  <sheetProtection algorithmName="SHA-512" hashValue="TrmjOajBDTqDDI4crLWwYsCJPru4lWwP6vVDm+WoHn71+NdBxMEArFHQJX5X1T4B6qNSzkSMoND3RLZ78wVUww==" saltValue="5Va0/HSnVNvfVwXCDvmtJ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59999389629810485"/>
  </sheetPr>
  <dimension ref="A1:V17"/>
  <sheetViews>
    <sheetView showGridLines="0" zoomScaleNormal="100" workbookViewId="0">
      <pane ySplit="7" topLeftCell="A8" activePane="bottomLeft" state="frozen"/>
      <selection pane="bottomLeft" activeCell="A3" sqref="A3"/>
    </sheetView>
  </sheetViews>
  <sheetFormatPr defaultColWidth="9.140625" defaultRowHeight="15" x14ac:dyDescent="0.25"/>
  <cols>
    <col min="1" max="1" width="11.85546875" customWidth="1"/>
    <col min="2" max="2" width="24.42578125" customWidth="1"/>
    <col min="3" max="3" width="3.5703125" customWidth="1"/>
    <col min="4" max="4" width="12.140625" customWidth="1"/>
    <col min="5" max="5" width="25.28515625" customWidth="1"/>
    <col min="6" max="6" width="10.42578125" customWidth="1"/>
    <col min="7" max="7" width="3.5703125" customWidth="1"/>
    <col min="8" max="8" width="9.28515625" customWidth="1"/>
    <col min="9" max="9" width="15.7109375" customWidth="1"/>
    <col min="10" max="10" width="3.5703125" customWidth="1"/>
    <col min="11" max="11" width="11" customWidth="1"/>
    <col min="12" max="12" width="25.28515625" customWidth="1"/>
    <col min="13" max="22" width="18" customWidth="1"/>
  </cols>
  <sheetData>
    <row r="1" spans="1:22" x14ac:dyDescent="0.25">
      <c r="A1" s="1"/>
      <c r="B1" s="1"/>
      <c r="E1" s="15"/>
      <c r="L1" s="11"/>
      <c r="O1" s="15"/>
    </row>
    <row r="2" spans="1:22" x14ac:dyDescent="0.25">
      <c r="E2" s="15"/>
      <c r="H2" s="6"/>
      <c r="K2" s="15"/>
      <c r="M2" s="15"/>
      <c r="O2" s="15"/>
    </row>
    <row r="3" spans="1:22" x14ac:dyDescent="0.25">
      <c r="O3" s="15"/>
    </row>
    <row r="4" spans="1:22" ht="19.5" thickBot="1" x14ac:dyDescent="0.35">
      <c r="A4" s="39" t="s">
        <v>2</v>
      </c>
      <c r="B4" s="40"/>
      <c r="D4" s="39" t="s">
        <v>3</v>
      </c>
      <c r="E4" s="40"/>
      <c r="F4" s="41"/>
      <c r="H4" s="39" t="s">
        <v>4</v>
      </c>
      <c r="I4" s="40"/>
      <c r="J4" s="42"/>
      <c r="K4" s="39" t="s">
        <v>5</v>
      </c>
      <c r="L4" s="39"/>
      <c r="M4" s="40"/>
    </row>
    <row r="5" spans="1:22" ht="140.25" customHeight="1" x14ac:dyDescent="0.25">
      <c r="A5" s="97" t="s">
        <v>6</v>
      </c>
      <c r="B5" s="97"/>
      <c r="D5" s="97" t="s">
        <v>293</v>
      </c>
      <c r="E5" s="97"/>
      <c r="F5" s="97"/>
      <c r="H5" s="97" t="s">
        <v>7</v>
      </c>
      <c r="I5" s="97"/>
      <c r="J5" s="43"/>
      <c r="K5" s="97" t="s">
        <v>294</v>
      </c>
      <c r="L5" s="97"/>
      <c r="M5" s="97"/>
    </row>
    <row r="6" spans="1:22" ht="12" customHeight="1" x14ac:dyDescent="0.3">
      <c r="A6" s="44"/>
      <c r="B6" s="44"/>
      <c r="D6" s="42"/>
      <c r="F6" s="45"/>
      <c r="H6" s="42"/>
      <c r="J6" s="42"/>
      <c r="K6" s="58"/>
      <c r="L6" s="42"/>
      <c r="M6" s="1"/>
    </row>
    <row r="7" spans="1:22" ht="45" x14ac:dyDescent="0.25">
      <c r="A7" s="1" t="s">
        <v>8</v>
      </c>
      <c r="B7" s="47" t="s">
        <v>9</v>
      </c>
      <c r="D7" s="48" t="s">
        <v>10</v>
      </c>
      <c r="E7" s="49" t="s">
        <v>11</v>
      </c>
      <c r="F7" s="48" t="s">
        <v>12</v>
      </c>
      <c r="H7" s="45" t="s">
        <v>13</v>
      </c>
      <c r="I7" s="1" t="s">
        <v>14</v>
      </c>
      <c r="J7" s="1"/>
      <c r="K7" s="48" t="s">
        <v>10</v>
      </c>
      <c r="L7" s="1" t="s">
        <v>11</v>
      </c>
      <c r="M7" s="48" t="str">
        <f>IF(INDEX($I$8:$I$17,MATCH(COLUMN(M6)-COLUMN($L6),$H$8:$H$17,0))="","",INDEX($I$8:$I$17,MATCH(COLUMN(M6)-COLUMN($L6),$H$8:$H$17,0)))</f>
        <v/>
      </c>
      <c r="N7" s="48" t="str">
        <f t="shared" ref="N7:V7" si="0">IF(INDEX($I$8:$I$17,MATCH(COLUMN(N6)-COLUMN($L6),$H$8:$H$17,0))="","",INDEX($I$8:$I$17,MATCH(COLUMN(N6)-COLUMN($L6),$H$8:$H$17,0)))</f>
        <v/>
      </c>
      <c r="O7" s="48" t="str">
        <f t="shared" si="0"/>
        <v/>
      </c>
      <c r="P7" s="48" t="str">
        <f t="shared" si="0"/>
        <v/>
      </c>
      <c r="Q7" s="48" t="str">
        <f t="shared" si="0"/>
        <v/>
      </c>
      <c r="R7" s="48" t="str">
        <f t="shared" si="0"/>
        <v/>
      </c>
      <c r="S7" s="48" t="str">
        <f t="shared" si="0"/>
        <v/>
      </c>
      <c r="T7" s="48" t="str">
        <f t="shared" si="0"/>
        <v/>
      </c>
      <c r="U7" s="48" t="str">
        <f t="shared" si="0"/>
        <v/>
      </c>
      <c r="V7" s="48" t="str">
        <f t="shared" si="0"/>
        <v/>
      </c>
    </row>
    <row r="8" spans="1:22" x14ac:dyDescent="0.25">
      <c r="A8" s="38"/>
      <c r="B8" s="33"/>
      <c r="D8" s="50">
        <v>1</v>
      </c>
      <c r="E8" s="34"/>
      <c r="F8" s="33"/>
      <c r="H8" s="50">
        <v>1</v>
      </c>
      <c r="I8" s="34"/>
      <c r="J8" s="51"/>
      <c r="K8" s="50">
        <f>+D8</f>
        <v>1</v>
      </c>
      <c r="L8" s="52" t="str">
        <f t="shared" ref="L8:L17" si="1">IF(INDEX($E$8:$E$17,MATCH(K8,$D$8:$D$17,0))="","",INDEX($E$8:$E$17,MATCH(K8,$D$8:$D$17,0)))</f>
        <v/>
      </c>
      <c r="M8" s="35"/>
      <c r="N8" s="35"/>
      <c r="O8" s="35"/>
      <c r="P8" s="35"/>
      <c r="Q8" s="35"/>
      <c r="R8" s="35"/>
      <c r="S8" s="35"/>
      <c r="T8" s="35"/>
      <c r="U8" s="35"/>
      <c r="V8" s="35"/>
    </row>
    <row r="9" spans="1:22" x14ac:dyDescent="0.25">
      <c r="D9" s="50">
        <v>2</v>
      </c>
      <c r="E9" s="34"/>
      <c r="F9" s="33"/>
      <c r="H9" s="50">
        <v>2</v>
      </c>
      <c r="I9" s="34"/>
      <c r="J9" s="51"/>
      <c r="K9" s="50">
        <f t="shared" ref="K9:K17" si="2">+D9</f>
        <v>2</v>
      </c>
      <c r="L9" s="52" t="str">
        <f t="shared" si="1"/>
        <v/>
      </c>
      <c r="M9" s="35"/>
      <c r="N9" s="35"/>
      <c r="O9" s="35"/>
      <c r="P9" s="35"/>
      <c r="Q9" s="35"/>
      <c r="R9" s="35"/>
      <c r="S9" s="35"/>
      <c r="T9" s="35"/>
      <c r="U9" s="35"/>
      <c r="V9" s="35"/>
    </row>
    <row r="10" spans="1:22" x14ac:dyDescent="0.25">
      <c r="D10" s="50">
        <v>3</v>
      </c>
      <c r="E10" s="34"/>
      <c r="F10" s="33"/>
      <c r="G10" s="1"/>
      <c r="H10" s="50">
        <v>3</v>
      </c>
      <c r="I10" s="34"/>
      <c r="J10" s="51"/>
      <c r="K10" s="50">
        <f t="shared" si="2"/>
        <v>3</v>
      </c>
      <c r="L10" s="52" t="str">
        <f t="shared" si="1"/>
        <v/>
      </c>
      <c r="M10" s="35"/>
      <c r="N10" s="35"/>
      <c r="O10" s="35"/>
      <c r="P10" s="35"/>
      <c r="Q10" s="35"/>
      <c r="R10" s="35"/>
      <c r="S10" s="35"/>
      <c r="T10" s="35"/>
      <c r="U10" s="35"/>
      <c r="V10" s="35"/>
    </row>
    <row r="11" spans="1:22" x14ac:dyDescent="0.25">
      <c r="D11" s="50">
        <v>4</v>
      </c>
      <c r="E11" s="34"/>
      <c r="F11" s="33"/>
      <c r="H11" s="50">
        <v>4</v>
      </c>
      <c r="I11" s="34"/>
      <c r="J11" s="51"/>
      <c r="K11" s="50">
        <f t="shared" si="2"/>
        <v>4</v>
      </c>
      <c r="L11" s="52" t="str">
        <f t="shared" si="1"/>
        <v/>
      </c>
      <c r="M11" s="35"/>
      <c r="N11" s="35"/>
      <c r="O11" s="35"/>
      <c r="P11" s="35"/>
      <c r="Q11" s="35"/>
      <c r="R11" s="35"/>
      <c r="S11" s="35"/>
      <c r="T11" s="35"/>
      <c r="U11" s="35"/>
      <c r="V11" s="35"/>
    </row>
    <row r="12" spans="1:22" x14ac:dyDescent="0.25">
      <c r="D12" s="50">
        <v>5</v>
      </c>
      <c r="E12" s="34"/>
      <c r="F12" s="33"/>
      <c r="H12" s="50">
        <v>5</v>
      </c>
      <c r="I12" s="34"/>
      <c r="J12" s="51"/>
      <c r="K12" s="50">
        <f t="shared" si="2"/>
        <v>5</v>
      </c>
      <c r="L12" s="52" t="str">
        <f t="shared" si="1"/>
        <v/>
      </c>
      <c r="M12" s="35"/>
      <c r="N12" s="35"/>
      <c r="O12" s="35"/>
      <c r="P12" s="35"/>
      <c r="Q12" s="35"/>
      <c r="R12" s="35"/>
      <c r="S12" s="35"/>
      <c r="T12" s="35"/>
      <c r="U12" s="35"/>
      <c r="V12" s="35"/>
    </row>
    <row r="13" spans="1:22" x14ac:dyDescent="0.25">
      <c r="D13" s="50">
        <v>6</v>
      </c>
      <c r="E13" s="34"/>
      <c r="F13" s="33"/>
      <c r="H13" s="50">
        <v>6</v>
      </c>
      <c r="I13" s="34"/>
      <c r="J13" s="51"/>
      <c r="K13" s="50">
        <f t="shared" si="2"/>
        <v>6</v>
      </c>
      <c r="L13" s="52" t="str">
        <f t="shared" si="1"/>
        <v/>
      </c>
      <c r="M13" s="35"/>
      <c r="N13" s="35"/>
      <c r="O13" s="35"/>
      <c r="P13" s="35"/>
      <c r="Q13" s="35"/>
      <c r="R13" s="35"/>
      <c r="S13" s="35"/>
      <c r="T13" s="35"/>
      <c r="U13" s="35"/>
      <c r="V13" s="35"/>
    </row>
    <row r="14" spans="1:22" x14ac:dyDescent="0.25">
      <c r="D14" s="50">
        <v>7</v>
      </c>
      <c r="E14" s="34"/>
      <c r="F14" s="33"/>
      <c r="H14" s="50">
        <v>7</v>
      </c>
      <c r="I14" s="34"/>
      <c r="J14" s="51"/>
      <c r="K14" s="50">
        <f t="shared" si="2"/>
        <v>7</v>
      </c>
      <c r="L14" s="52" t="str">
        <f t="shared" si="1"/>
        <v/>
      </c>
      <c r="M14" s="35"/>
      <c r="N14" s="35"/>
      <c r="O14" s="35"/>
      <c r="P14" s="35"/>
      <c r="Q14" s="35"/>
      <c r="R14" s="35"/>
      <c r="S14" s="35"/>
      <c r="T14" s="35"/>
      <c r="U14" s="35"/>
      <c r="V14" s="35"/>
    </row>
    <row r="15" spans="1:22" x14ac:dyDescent="0.25">
      <c r="D15" s="50">
        <v>8</v>
      </c>
      <c r="E15" s="34"/>
      <c r="F15" s="33"/>
      <c r="H15" s="50">
        <v>8</v>
      </c>
      <c r="I15" s="34"/>
      <c r="J15" s="51"/>
      <c r="K15" s="50">
        <f t="shared" si="2"/>
        <v>8</v>
      </c>
      <c r="L15" s="52" t="str">
        <f t="shared" si="1"/>
        <v/>
      </c>
      <c r="M15" s="35"/>
      <c r="N15" s="35"/>
      <c r="O15" s="35"/>
      <c r="P15" s="35"/>
      <c r="Q15" s="35"/>
      <c r="R15" s="35"/>
      <c r="S15" s="35"/>
      <c r="T15" s="35"/>
      <c r="U15" s="35"/>
      <c r="V15" s="35"/>
    </row>
    <row r="16" spans="1:22" x14ac:dyDescent="0.25">
      <c r="D16" s="50">
        <v>9</v>
      </c>
      <c r="E16" s="34"/>
      <c r="F16" s="33"/>
      <c r="H16" s="50">
        <v>9</v>
      </c>
      <c r="I16" s="34"/>
      <c r="J16" s="51"/>
      <c r="K16" s="50">
        <f t="shared" si="2"/>
        <v>9</v>
      </c>
      <c r="L16" s="52" t="str">
        <f t="shared" si="1"/>
        <v/>
      </c>
      <c r="M16" s="35"/>
      <c r="N16" s="35"/>
      <c r="O16" s="35"/>
      <c r="P16" s="35"/>
      <c r="Q16" s="35"/>
      <c r="R16" s="35"/>
      <c r="S16" s="35"/>
      <c r="T16" s="35"/>
      <c r="U16" s="35"/>
      <c r="V16" s="35"/>
    </row>
    <row r="17" spans="4:22" x14ac:dyDescent="0.25">
      <c r="D17" s="50">
        <v>10</v>
      </c>
      <c r="E17" s="34"/>
      <c r="F17" s="33"/>
      <c r="H17" s="50">
        <v>10</v>
      </c>
      <c r="I17" s="34"/>
      <c r="J17" s="51"/>
      <c r="K17" s="50">
        <f t="shared" si="2"/>
        <v>10</v>
      </c>
      <c r="L17" s="52" t="str">
        <f t="shared" si="1"/>
        <v/>
      </c>
      <c r="M17" s="35"/>
      <c r="N17" s="35"/>
      <c r="O17" s="35"/>
      <c r="P17" s="35"/>
      <c r="Q17" s="35"/>
      <c r="R17" s="35"/>
      <c r="S17" s="35"/>
      <c r="T17" s="35"/>
      <c r="U17" s="35"/>
      <c r="V17" s="35"/>
    </row>
  </sheetData>
  <sheetProtection algorithmName="SHA-512" hashValue="pkHZY3V2gtWpAyBGzMV8P5DWU0ffUyB5KceFba2Iqi8rXBBgQ2XZOVmR6nFbyl0fw2dLHjSqYSJROIeWPgEYfA==" saltValue="1MMG6uVfgb8oPIPP9v/FrA==" spinCount="100000" sheet="1" formatColumns="0" formatRows="0"/>
  <mergeCells count="4">
    <mergeCell ref="A5:B5"/>
    <mergeCell ref="D5:F5"/>
    <mergeCell ref="H5:I5"/>
    <mergeCell ref="K5:M5"/>
  </mergeCells>
  <conditionalFormatting sqref="F8:F17">
    <cfRule type="expression" dxfId="26" priority="1">
      <formula>$E8=""</formula>
    </cfRule>
  </conditionalFormatting>
  <conditionalFormatting sqref="M8:V17">
    <cfRule type="expression" dxfId="25" priority="4">
      <formula>M$7=""</formula>
    </cfRule>
    <cfRule type="expression" dxfId="24" priority="5">
      <formula>$L8=""</formula>
    </cfRule>
  </conditionalFormatting>
  <dataValidations count="5">
    <dataValidation type="list" allowBlank="1" showInputMessage="1" showErrorMessage="1" error="Please choose &quot;Yes&quot; or &quot;No.&quot;" sqref="B8" xr:uid="{43C3B5BC-935C-4991-B69F-5A4A7776605F}">
      <formula1>"Yes,No"</formula1>
    </dataValidation>
    <dataValidation type="decimal" operator="greaterThanOrEqual" allowBlank="1" showInputMessage="1" showErrorMessage="1" error="Please enter a number &gt;= 0." sqref="F8:F17" xr:uid="{DD5CD766-48AF-4176-A5C4-0F5088ACF4B7}">
      <formula1>0</formula1>
    </dataValidation>
    <dataValidation type="whole" allowBlank="1" showInputMessage="1" showErrorMessage="1" error="Please enter a 5-digit number for the zip code." sqref="A8" xr:uid="{398834B5-B76E-4F43-BA60-F196196CE56B}">
      <formula1>1</formula1>
      <formula2>99999</formula2>
    </dataValidation>
    <dataValidation type="custom" allowBlank="1" showInputMessage="1" showErrorMessage="1" error="Please enter a unique name." sqref="E8:E17" xr:uid="{9BB439EE-CD33-42B9-B477-E2A9C4A310A1}">
      <formula1>COUNTIF($E$8:$E$17,E8)&lt;2</formula1>
    </dataValidation>
    <dataValidation type="custom" allowBlank="1" showInputMessage="1" showErrorMessage="1" error="Please enter a unique name." sqref="I8:I17" xr:uid="{5FF24145-249B-437E-B53A-EC332977E695}">
      <formula1>COUNTIF($I$8:$I$17,I8)&lt;2</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choose an entry from the drop-down list." xr:uid="{79F47F6D-668B-426E-8511-9DA44274DBB7}">
          <x14:formula1>
            <xm:f>'Supporting Calcs'!$A$21:$A$22</xm:f>
          </x14:formula1>
          <xm:sqref>M8:V17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C94CF-588E-4A94-8253-B4E16B42F1B7}">
  <sheetPr codeName="Sheet1">
    <tabColor theme="9" tint="0.59999389629810485"/>
  </sheetPr>
  <dimension ref="A1:AD37"/>
  <sheetViews>
    <sheetView showGridLines="0" workbookViewId="0">
      <pane xSplit="5" ySplit="7" topLeftCell="N8" activePane="bottomRight" state="frozen"/>
      <selection pane="topRight" activeCell="F1" sqref="F1"/>
      <selection pane="bottomLeft" activeCell="A8" sqref="A8"/>
      <selection pane="bottomRight" activeCell="A3" sqref="A3"/>
    </sheetView>
  </sheetViews>
  <sheetFormatPr defaultColWidth="9.140625" defaultRowHeight="15" x14ac:dyDescent="0.25"/>
  <cols>
    <col min="1" max="1" width="9.85546875" customWidth="1"/>
    <col min="2" max="2" width="28.7109375" customWidth="1"/>
    <col min="3" max="3" width="28.42578125" customWidth="1"/>
    <col min="4" max="4" width="25.28515625" customWidth="1"/>
    <col min="5" max="5" width="20.28515625" customWidth="1"/>
    <col min="6" max="6" width="21.140625" customWidth="1"/>
    <col min="7" max="7" width="16.85546875" customWidth="1"/>
    <col min="8" max="18" width="25.28515625" customWidth="1"/>
    <col min="19" max="19" width="19" hidden="1" customWidth="1"/>
    <col min="20" max="20" width="43.28515625" hidden="1" customWidth="1"/>
    <col min="21" max="29" width="9.140625" hidden="1" customWidth="1"/>
    <col min="30" max="30" width="10.42578125" hidden="1" customWidth="1"/>
  </cols>
  <sheetData>
    <row r="1" spans="1:30" x14ac:dyDescent="0.25">
      <c r="D1" s="15"/>
      <c r="E1" s="15"/>
    </row>
    <row r="2" spans="1:30" x14ac:dyDescent="0.25">
      <c r="E2" s="15"/>
      <c r="I2" s="15"/>
      <c r="J2" s="15"/>
      <c r="K2" s="15"/>
      <c r="L2" s="15"/>
      <c r="M2" s="15"/>
      <c r="N2" s="15"/>
      <c r="O2" s="15"/>
      <c r="P2" s="15"/>
      <c r="Q2" s="15"/>
      <c r="R2" s="15"/>
      <c r="S2" s="15"/>
      <c r="T2" s="15"/>
    </row>
    <row r="3" spans="1:30" x14ac:dyDescent="0.25">
      <c r="A3" s="6"/>
      <c r="D3" s="53" t="str">
        <f>IF(COUNTA(T8:T37)-COUNTIF(T8:T37,"")&gt;0,"Revise critical function selection(s). Highlighted selection(s) no longer valid.","")</f>
        <v/>
      </c>
      <c r="I3" s="58"/>
      <c r="J3" s="58"/>
      <c r="K3" s="58"/>
      <c r="L3" s="58"/>
      <c r="M3" s="58"/>
      <c r="N3" s="58"/>
      <c r="O3" s="58"/>
      <c r="P3" s="58"/>
      <c r="Q3" s="58"/>
      <c r="R3" s="58"/>
      <c r="S3" s="15"/>
      <c r="T3" s="15"/>
    </row>
    <row r="4" spans="1:30" ht="19.5" thickBot="1" x14ac:dyDescent="0.35">
      <c r="A4" s="39" t="s">
        <v>18</v>
      </c>
      <c r="B4" s="40"/>
      <c r="C4" s="40"/>
      <c r="D4" s="40"/>
      <c r="E4" s="40"/>
      <c r="F4" s="40"/>
      <c r="G4" s="40"/>
      <c r="H4" s="40"/>
      <c r="I4" s="1" t="s">
        <v>124</v>
      </c>
      <c r="J4" s="40"/>
      <c r="K4" s="40"/>
      <c r="L4" s="40"/>
      <c r="M4" s="40"/>
      <c r="N4" s="40"/>
      <c r="O4" s="40"/>
      <c r="P4" s="40"/>
      <c r="Q4" s="40"/>
      <c r="R4" s="40"/>
      <c r="S4" s="54" t="s">
        <v>19</v>
      </c>
      <c r="T4" s="54" t="s">
        <v>19</v>
      </c>
      <c r="U4" s="54" t="s">
        <v>19</v>
      </c>
      <c r="V4" s="54" t="s">
        <v>19</v>
      </c>
      <c r="W4" s="54" t="s">
        <v>19</v>
      </c>
      <c r="X4" s="54" t="s">
        <v>19</v>
      </c>
      <c r="Y4" s="54" t="s">
        <v>19</v>
      </c>
      <c r="Z4" s="54" t="s">
        <v>19</v>
      </c>
      <c r="AA4" s="54" t="s">
        <v>19</v>
      </c>
      <c r="AB4" s="54" t="s">
        <v>19</v>
      </c>
      <c r="AC4" s="54" t="s">
        <v>19</v>
      </c>
      <c r="AD4" s="54" t="s">
        <v>19</v>
      </c>
    </row>
    <row r="5" spans="1:30" ht="75" customHeight="1" x14ac:dyDescent="0.25">
      <c r="A5" s="98" t="s">
        <v>132</v>
      </c>
      <c r="B5" s="98"/>
      <c r="C5" s="98"/>
      <c r="D5" s="98"/>
      <c r="E5" s="98"/>
      <c r="I5" s="97" t="s">
        <v>133</v>
      </c>
      <c r="J5" s="97"/>
      <c r="K5" s="97"/>
      <c r="L5" s="68"/>
      <c r="S5" s="46"/>
      <c r="U5" s="99" t="s">
        <v>295</v>
      </c>
      <c r="V5" s="99"/>
      <c r="W5" s="99"/>
      <c r="X5" s="99"/>
      <c r="Y5" s="99"/>
      <c r="Z5" s="99"/>
      <c r="AA5" s="99"/>
      <c r="AB5" s="99"/>
      <c r="AC5" s="99"/>
      <c r="AD5" s="99"/>
    </row>
    <row r="6" spans="1:30" ht="18" customHeight="1" x14ac:dyDescent="0.3">
      <c r="A6" s="42"/>
      <c r="S6" s="46"/>
      <c r="U6" s="74">
        <v>1</v>
      </c>
      <c r="V6" s="74">
        <v>2</v>
      </c>
      <c r="W6" s="74">
        <v>3</v>
      </c>
      <c r="X6" s="74">
        <v>4</v>
      </c>
      <c r="Y6" s="74">
        <v>5</v>
      </c>
      <c r="Z6" s="74">
        <v>6</v>
      </c>
      <c r="AA6" s="74">
        <v>7</v>
      </c>
      <c r="AB6" s="74">
        <v>8</v>
      </c>
      <c r="AC6" s="74">
        <v>9</v>
      </c>
      <c r="AD6" s="74">
        <v>10</v>
      </c>
    </row>
    <row r="7" spans="1:30" ht="30" x14ac:dyDescent="0.25">
      <c r="A7" s="48" t="s">
        <v>20</v>
      </c>
      <c r="B7" s="1" t="s">
        <v>21</v>
      </c>
      <c r="C7" s="1" t="s">
        <v>127</v>
      </c>
      <c r="D7" s="1" t="s">
        <v>11</v>
      </c>
      <c r="E7" s="55" t="s">
        <v>23</v>
      </c>
      <c r="F7" s="55" t="s">
        <v>24</v>
      </c>
      <c r="G7" s="55" t="s">
        <v>25</v>
      </c>
      <c r="H7" s="48" t="s">
        <v>22</v>
      </c>
      <c r="I7" s="48" t="str">
        <f>+'Site-Wide'!M7</f>
        <v/>
      </c>
      <c r="J7" s="48" t="str">
        <f>+'Site-Wide'!N7</f>
        <v/>
      </c>
      <c r="K7" s="48" t="str">
        <f>+'Site-Wide'!O7</f>
        <v/>
      </c>
      <c r="L7" s="48" t="str">
        <f>+'Site-Wide'!P7</f>
        <v/>
      </c>
      <c r="M7" s="48" t="str">
        <f>+'Site-Wide'!Q7</f>
        <v/>
      </c>
      <c r="N7" s="48" t="str">
        <f>+'Site-Wide'!R7</f>
        <v/>
      </c>
      <c r="O7" s="48" t="str">
        <f>+'Site-Wide'!S7</f>
        <v/>
      </c>
      <c r="P7" s="48" t="str">
        <f>+'Site-Wide'!T7</f>
        <v/>
      </c>
      <c r="Q7" s="48" t="str">
        <f>+'Site-Wide'!U7</f>
        <v/>
      </c>
      <c r="R7" s="48" t="str">
        <f>+'Site-Wide'!V7</f>
        <v/>
      </c>
      <c r="S7" s="45" t="s">
        <v>10</v>
      </c>
      <c r="T7" s="56" t="s">
        <v>112</v>
      </c>
      <c r="U7" s="45" t="str">
        <f>+I7</f>
        <v/>
      </c>
      <c r="V7" s="45" t="str">
        <f t="shared" ref="V7:AD7" si="0">+J7</f>
        <v/>
      </c>
      <c r="W7" s="45" t="str">
        <f t="shared" si="0"/>
        <v/>
      </c>
      <c r="X7" s="45" t="str">
        <f t="shared" si="0"/>
        <v/>
      </c>
      <c r="Y7" s="45" t="str">
        <f t="shared" si="0"/>
        <v/>
      </c>
      <c r="Z7" s="45" t="str">
        <f t="shared" si="0"/>
        <v/>
      </c>
      <c r="AA7" s="45" t="str">
        <f t="shared" si="0"/>
        <v/>
      </c>
      <c r="AB7" s="45" t="str">
        <f t="shared" si="0"/>
        <v/>
      </c>
      <c r="AC7" s="45" t="str">
        <f t="shared" si="0"/>
        <v/>
      </c>
      <c r="AD7" s="45" t="str">
        <f t="shared" si="0"/>
        <v/>
      </c>
    </row>
    <row r="8" spans="1:30" x14ac:dyDescent="0.25">
      <c r="A8" s="50">
        <v>1</v>
      </c>
      <c r="B8" s="34"/>
      <c r="C8" s="34"/>
      <c r="D8" s="34"/>
      <c r="E8" s="33"/>
      <c r="F8" s="33"/>
      <c r="G8" s="33"/>
      <c r="H8" s="33"/>
      <c r="I8" s="33"/>
      <c r="J8" s="33"/>
      <c r="K8" s="33"/>
      <c r="L8" s="33"/>
      <c r="M8" s="33"/>
      <c r="N8" s="33"/>
      <c r="O8" s="33"/>
      <c r="P8" s="33"/>
      <c r="Q8" s="33"/>
      <c r="R8" s="33"/>
      <c r="S8" s="50" t="str">
        <f>IF(B8="","",_xlfn.IFNA(INDEX('Site-Wide'!$D$8:$D$17,MATCH(D8,'Site-Wide'!$E$8:$E$17,0)),""))</f>
        <v/>
      </c>
      <c r="T8" s="57" t="str">
        <f t="shared" ref="T8:T37" si="1">IF(AND(S8="",B8&lt;&gt;"",D8&lt;&gt;""),"Critical function needs to be revised. Highlighted selection(s) no longer valid.","")</f>
        <v/>
      </c>
      <c r="U8" s="75" cm="1">
        <f t="array" ref="U8">_xlfn.IFNA(IF(INDEX('Site-Wide'!$M$8:$V$17,MATCH($D8,'Site-Wide'!$L$8:$L$17,0),'Detail-CL'!U$6)="Enables",1,0),0)</f>
        <v>0</v>
      </c>
      <c r="V8" s="75" cm="1">
        <f t="array" ref="V8">_xlfn.IFNA(IF(INDEX('Site-Wide'!$M$8:$V$17,MATCH($D8,'Site-Wide'!$L$8:$L$17,0),'Detail-CL'!V$6)="Enables",1,0),0)</f>
        <v>0</v>
      </c>
      <c r="W8" s="75" cm="1">
        <f t="array" ref="W8">_xlfn.IFNA(IF(INDEX('Site-Wide'!$M$8:$V$17,MATCH($D8,'Site-Wide'!$L$8:$L$17,0),'Detail-CL'!W$6)="Enables",1,0),0)</f>
        <v>0</v>
      </c>
      <c r="X8" s="75" cm="1">
        <f t="array" ref="X8">_xlfn.IFNA(IF(INDEX('Site-Wide'!$M$8:$V$17,MATCH($D8,'Site-Wide'!$L$8:$L$17,0),'Detail-CL'!X$6)="Enables",1,0),0)</f>
        <v>0</v>
      </c>
      <c r="Y8" s="75" cm="1">
        <f t="array" ref="Y8">_xlfn.IFNA(IF(INDEX('Site-Wide'!$M$8:$V$17,MATCH($D8,'Site-Wide'!$L$8:$L$17,0),'Detail-CL'!Y$6)="Enables",1,0),0)</f>
        <v>0</v>
      </c>
      <c r="Z8" s="75" cm="1">
        <f t="array" ref="Z8">_xlfn.IFNA(IF(INDEX('Site-Wide'!$M$8:$V$17,MATCH($D8,'Site-Wide'!$L$8:$L$17,0),'Detail-CL'!Z$6)="Enables",1,0),0)</f>
        <v>0</v>
      </c>
      <c r="AA8" s="75" cm="1">
        <f t="array" ref="AA8">_xlfn.IFNA(IF(INDEX('Site-Wide'!$M$8:$V$17,MATCH($D8,'Site-Wide'!$L$8:$L$17,0),'Detail-CL'!AA$6)="Enables",1,0),0)</f>
        <v>0</v>
      </c>
      <c r="AB8" s="75" cm="1">
        <f t="array" ref="AB8">_xlfn.IFNA(IF(INDEX('Site-Wide'!$M$8:$V$17,MATCH($D8,'Site-Wide'!$L$8:$L$17,0),'Detail-CL'!AB$6)="Enables",1,0),0)</f>
        <v>0</v>
      </c>
      <c r="AC8" s="75" cm="1">
        <f t="array" ref="AC8">_xlfn.IFNA(IF(INDEX('Site-Wide'!$M$8:$V$17,MATCH($D8,'Site-Wide'!$L$8:$L$17,0),'Detail-CL'!AC$6)="Enables",1,0),0)</f>
        <v>0</v>
      </c>
      <c r="AD8" s="75" cm="1">
        <f t="array" ref="AD8">_xlfn.IFNA(IF(INDEX('Site-Wide'!$M$8:$V$17,MATCH($D8,'Site-Wide'!$L$8:$L$17,0),'Detail-CL'!AD$6)="Enables",1,0),0)</f>
        <v>0</v>
      </c>
    </row>
    <row r="9" spans="1:30" x14ac:dyDescent="0.25">
      <c r="A9" s="50">
        <v>2</v>
      </c>
      <c r="B9" s="34"/>
      <c r="C9" s="34"/>
      <c r="D9" s="34"/>
      <c r="E9" s="33"/>
      <c r="F9" s="33"/>
      <c r="G9" s="33"/>
      <c r="H9" s="33"/>
      <c r="I9" s="33"/>
      <c r="J9" s="33"/>
      <c r="K9" s="33"/>
      <c r="L9" s="33"/>
      <c r="M9" s="33"/>
      <c r="N9" s="33"/>
      <c r="O9" s="33"/>
      <c r="P9" s="33"/>
      <c r="Q9" s="33"/>
      <c r="R9" s="33"/>
      <c r="S9" s="50" t="str">
        <f>IF(B9="","",_xlfn.IFNA(INDEX('Site-Wide'!$D$8:$D$17,MATCH(D9,'Site-Wide'!$E$8:$E$17,0)),""))</f>
        <v/>
      </c>
      <c r="T9" s="57" t="str">
        <f t="shared" si="1"/>
        <v/>
      </c>
      <c r="U9" s="75" cm="1">
        <f t="array" ref="U9">_xlfn.IFNA(IF(INDEX('Site-Wide'!$M$8:$V$17,MATCH($D9,'Site-Wide'!$L$8:$L$17,0),'Detail-CL'!U$6)="Enables",1,0),0)</f>
        <v>0</v>
      </c>
      <c r="V9" s="75" cm="1">
        <f t="array" ref="V9">_xlfn.IFNA(IF(INDEX('Site-Wide'!$M$8:$V$17,MATCH($D9,'Site-Wide'!$L$8:$L$17,0),'Detail-CL'!V$6)="Enables",1,0),0)</f>
        <v>0</v>
      </c>
      <c r="W9" s="75" cm="1">
        <f t="array" ref="W9">_xlfn.IFNA(IF(INDEX('Site-Wide'!$M$8:$V$17,MATCH($D9,'Site-Wide'!$L$8:$L$17,0),'Detail-CL'!W$6)="Enables",1,0),0)</f>
        <v>0</v>
      </c>
      <c r="X9" s="75" cm="1">
        <f t="array" ref="X9">_xlfn.IFNA(IF(INDEX('Site-Wide'!$M$8:$V$17,MATCH($D9,'Site-Wide'!$L$8:$L$17,0),'Detail-CL'!X$6)="Enables",1,0),0)</f>
        <v>0</v>
      </c>
      <c r="Y9" s="75" cm="1">
        <f t="array" ref="Y9">_xlfn.IFNA(IF(INDEX('Site-Wide'!$M$8:$V$17,MATCH($D9,'Site-Wide'!$L$8:$L$17,0),'Detail-CL'!Y$6)="Enables",1,0),0)</f>
        <v>0</v>
      </c>
      <c r="Z9" s="75" cm="1">
        <f t="array" ref="Z9">_xlfn.IFNA(IF(INDEX('Site-Wide'!$M$8:$V$17,MATCH($D9,'Site-Wide'!$L$8:$L$17,0),'Detail-CL'!Z$6)="Enables",1,0),0)</f>
        <v>0</v>
      </c>
      <c r="AA9" s="75" cm="1">
        <f t="array" ref="AA9">_xlfn.IFNA(IF(INDEX('Site-Wide'!$M$8:$V$17,MATCH($D9,'Site-Wide'!$L$8:$L$17,0),'Detail-CL'!AA$6)="Enables",1,0),0)</f>
        <v>0</v>
      </c>
      <c r="AB9" s="75" cm="1">
        <f t="array" ref="AB9">_xlfn.IFNA(IF(INDEX('Site-Wide'!$M$8:$V$17,MATCH($D9,'Site-Wide'!$L$8:$L$17,0),'Detail-CL'!AB$6)="Enables",1,0),0)</f>
        <v>0</v>
      </c>
      <c r="AC9" s="75" cm="1">
        <f t="array" ref="AC9">_xlfn.IFNA(IF(INDEX('Site-Wide'!$M$8:$V$17,MATCH($D9,'Site-Wide'!$L$8:$L$17,0),'Detail-CL'!AC$6)="Enables",1,0),0)</f>
        <v>0</v>
      </c>
      <c r="AD9" s="75" cm="1">
        <f t="array" ref="AD9">_xlfn.IFNA(IF(INDEX('Site-Wide'!$M$8:$V$17,MATCH($D9,'Site-Wide'!$L$8:$L$17,0),'Detail-CL'!AD$6)="Enables",1,0),0)</f>
        <v>0</v>
      </c>
    </row>
    <row r="10" spans="1:30" x14ac:dyDescent="0.25">
      <c r="A10" s="50">
        <v>3</v>
      </c>
      <c r="B10" s="34"/>
      <c r="C10" s="34"/>
      <c r="D10" s="34"/>
      <c r="E10" s="33"/>
      <c r="F10" s="33"/>
      <c r="G10" s="33"/>
      <c r="H10" s="33"/>
      <c r="I10" s="33"/>
      <c r="J10" s="33"/>
      <c r="K10" s="33"/>
      <c r="L10" s="33"/>
      <c r="M10" s="33"/>
      <c r="N10" s="33"/>
      <c r="O10" s="33"/>
      <c r="P10" s="33"/>
      <c r="Q10" s="33"/>
      <c r="R10" s="33"/>
      <c r="S10" s="50" t="str">
        <f>IF(B10="","",_xlfn.IFNA(INDEX('Site-Wide'!$D$8:$D$17,MATCH(D10,'Site-Wide'!$E$8:$E$17,0)),""))</f>
        <v/>
      </c>
      <c r="T10" s="57" t="str">
        <f t="shared" si="1"/>
        <v/>
      </c>
      <c r="U10" s="75" cm="1">
        <f t="array" ref="U10">_xlfn.IFNA(IF(INDEX('Site-Wide'!$M$8:$V$17,MATCH($D10,'Site-Wide'!$L$8:$L$17,0),'Detail-CL'!U$6)="Enables",1,0),0)</f>
        <v>0</v>
      </c>
      <c r="V10" s="75" cm="1">
        <f t="array" ref="V10">_xlfn.IFNA(IF(INDEX('Site-Wide'!$M$8:$V$17,MATCH($D10,'Site-Wide'!$L$8:$L$17,0),'Detail-CL'!V$6)="Enables",1,0),0)</f>
        <v>0</v>
      </c>
      <c r="W10" s="75" cm="1">
        <f t="array" ref="W10">_xlfn.IFNA(IF(INDEX('Site-Wide'!$M$8:$V$17,MATCH($D10,'Site-Wide'!$L$8:$L$17,0),'Detail-CL'!W$6)="Enables",1,0),0)</f>
        <v>0</v>
      </c>
      <c r="X10" s="75" cm="1">
        <f t="array" ref="X10">_xlfn.IFNA(IF(INDEX('Site-Wide'!$M$8:$V$17,MATCH($D10,'Site-Wide'!$L$8:$L$17,0),'Detail-CL'!X$6)="Enables",1,0),0)</f>
        <v>0</v>
      </c>
      <c r="Y10" s="75" cm="1">
        <f t="array" ref="Y10">_xlfn.IFNA(IF(INDEX('Site-Wide'!$M$8:$V$17,MATCH($D10,'Site-Wide'!$L$8:$L$17,0),'Detail-CL'!Y$6)="Enables",1,0),0)</f>
        <v>0</v>
      </c>
      <c r="Z10" s="75" cm="1">
        <f t="array" ref="Z10">_xlfn.IFNA(IF(INDEX('Site-Wide'!$M$8:$V$17,MATCH($D10,'Site-Wide'!$L$8:$L$17,0),'Detail-CL'!Z$6)="Enables",1,0),0)</f>
        <v>0</v>
      </c>
      <c r="AA10" s="75" cm="1">
        <f t="array" ref="AA10">_xlfn.IFNA(IF(INDEX('Site-Wide'!$M$8:$V$17,MATCH($D10,'Site-Wide'!$L$8:$L$17,0),'Detail-CL'!AA$6)="Enables",1,0),0)</f>
        <v>0</v>
      </c>
      <c r="AB10" s="75" cm="1">
        <f t="array" ref="AB10">_xlfn.IFNA(IF(INDEX('Site-Wide'!$M$8:$V$17,MATCH($D10,'Site-Wide'!$L$8:$L$17,0),'Detail-CL'!AB$6)="Enables",1,0),0)</f>
        <v>0</v>
      </c>
      <c r="AC10" s="75" cm="1">
        <f t="array" ref="AC10">_xlfn.IFNA(IF(INDEX('Site-Wide'!$M$8:$V$17,MATCH($D10,'Site-Wide'!$L$8:$L$17,0),'Detail-CL'!AC$6)="Enables",1,0),0)</f>
        <v>0</v>
      </c>
      <c r="AD10" s="75" cm="1">
        <f t="array" ref="AD10">_xlfn.IFNA(IF(INDEX('Site-Wide'!$M$8:$V$17,MATCH($D10,'Site-Wide'!$L$8:$L$17,0),'Detail-CL'!AD$6)="Enables",1,0),0)</f>
        <v>0</v>
      </c>
    </row>
    <row r="11" spans="1:30" x14ac:dyDescent="0.25">
      <c r="A11" s="50">
        <v>4</v>
      </c>
      <c r="B11" s="34"/>
      <c r="C11" s="34"/>
      <c r="D11" s="34"/>
      <c r="E11" s="33"/>
      <c r="F11" s="33"/>
      <c r="G11" s="33"/>
      <c r="H11" s="33"/>
      <c r="I11" s="33"/>
      <c r="J11" s="33"/>
      <c r="K11" s="33"/>
      <c r="L11" s="33"/>
      <c r="M11" s="33"/>
      <c r="N11" s="33"/>
      <c r="O11" s="33"/>
      <c r="P11" s="33"/>
      <c r="Q11" s="33"/>
      <c r="R11" s="33"/>
      <c r="S11" s="50" t="str">
        <f>IF(B11="","",_xlfn.IFNA(INDEX('Site-Wide'!$D$8:$D$17,MATCH(D11,'Site-Wide'!$E$8:$E$17,0)),""))</f>
        <v/>
      </c>
      <c r="T11" s="57" t="str">
        <f t="shared" si="1"/>
        <v/>
      </c>
      <c r="U11" s="75" cm="1">
        <f t="array" ref="U11">_xlfn.IFNA(IF(INDEX('Site-Wide'!$M$8:$V$17,MATCH($D11,'Site-Wide'!$L$8:$L$17,0),'Detail-CL'!U$6)="Enables",1,0),0)</f>
        <v>0</v>
      </c>
      <c r="V11" s="75" cm="1">
        <f t="array" ref="V11">_xlfn.IFNA(IF(INDEX('Site-Wide'!$M$8:$V$17,MATCH($D11,'Site-Wide'!$L$8:$L$17,0),'Detail-CL'!V$6)="Enables",1,0),0)</f>
        <v>0</v>
      </c>
      <c r="W11" s="75" cm="1">
        <f t="array" ref="W11">_xlfn.IFNA(IF(INDEX('Site-Wide'!$M$8:$V$17,MATCH($D11,'Site-Wide'!$L$8:$L$17,0),'Detail-CL'!W$6)="Enables",1,0),0)</f>
        <v>0</v>
      </c>
      <c r="X11" s="75" cm="1">
        <f t="array" ref="X11">_xlfn.IFNA(IF(INDEX('Site-Wide'!$M$8:$V$17,MATCH($D11,'Site-Wide'!$L$8:$L$17,0),'Detail-CL'!X$6)="Enables",1,0),0)</f>
        <v>0</v>
      </c>
      <c r="Y11" s="75" cm="1">
        <f t="array" ref="Y11">_xlfn.IFNA(IF(INDEX('Site-Wide'!$M$8:$V$17,MATCH($D11,'Site-Wide'!$L$8:$L$17,0),'Detail-CL'!Y$6)="Enables",1,0),0)</f>
        <v>0</v>
      </c>
      <c r="Z11" s="75" cm="1">
        <f t="array" ref="Z11">_xlfn.IFNA(IF(INDEX('Site-Wide'!$M$8:$V$17,MATCH($D11,'Site-Wide'!$L$8:$L$17,0),'Detail-CL'!Z$6)="Enables",1,0),0)</f>
        <v>0</v>
      </c>
      <c r="AA11" s="75" cm="1">
        <f t="array" ref="AA11">_xlfn.IFNA(IF(INDEX('Site-Wide'!$M$8:$V$17,MATCH($D11,'Site-Wide'!$L$8:$L$17,0),'Detail-CL'!AA$6)="Enables",1,0),0)</f>
        <v>0</v>
      </c>
      <c r="AB11" s="75" cm="1">
        <f t="array" ref="AB11">_xlfn.IFNA(IF(INDEX('Site-Wide'!$M$8:$V$17,MATCH($D11,'Site-Wide'!$L$8:$L$17,0),'Detail-CL'!AB$6)="Enables",1,0),0)</f>
        <v>0</v>
      </c>
      <c r="AC11" s="75" cm="1">
        <f t="array" ref="AC11">_xlfn.IFNA(IF(INDEX('Site-Wide'!$M$8:$V$17,MATCH($D11,'Site-Wide'!$L$8:$L$17,0),'Detail-CL'!AC$6)="Enables",1,0),0)</f>
        <v>0</v>
      </c>
      <c r="AD11" s="75" cm="1">
        <f t="array" ref="AD11">_xlfn.IFNA(IF(INDEX('Site-Wide'!$M$8:$V$17,MATCH($D11,'Site-Wide'!$L$8:$L$17,0),'Detail-CL'!AD$6)="Enables",1,0),0)</f>
        <v>0</v>
      </c>
    </row>
    <row r="12" spans="1:30" x14ac:dyDescent="0.25">
      <c r="A12" s="50">
        <v>5</v>
      </c>
      <c r="B12" s="34"/>
      <c r="C12" s="34"/>
      <c r="D12" s="34"/>
      <c r="E12" s="33"/>
      <c r="F12" s="33"/>
      <c r="G12" s="33"/>
      <c r="H12" s="33"/>
      <c r="I12" s="33"/>
      <c r="J12" s="33"/>
      <c r="K12" s="33"/>
      <c r="L12" s="33"/>
      <c r="M12" s="33"/>
      <c r="N12" s="33"/>
      <c r="O12" s="33"/>
      <c r="P12" s="33"/>
      <c r="Q12" s="33"/>
      <c r="R12" s="33"/>
      <c r="S12" s="50" t="str">
        <f>IF(B12="","",_xlfn.IFNA(INDEX('Site-Wide'!$D$8:$D$17,MATCH(D12,'Site-Wide'!$E$8:$E$17,0)),""))</f>
        <v/>
      </c>
      <c r="T12" s="57" t="str">
        <f t="shared" si="1"/>
        <v/>
      </c>
      <c r="U12" s="75" cm="1">
        <f t="array" ref="U12">_xlfn.IFNA(IF(INDEX('Site-Wide'!$M$8:$V$17,MATCH($D12,'Site-Wide'!$L$8:$L$17,0),'Detail-CL'!U$6)="Enables",1,0),0)</f>
        <v>0</v>
      </c>
      <c r="V12" s="75" cm="1">
        <f t="array" ref="V12">_xlfn.IFNA(IF(INDEX('Site-Wide'!$M$8:$V$17,MATCH($D12,'Site-Wide'!$L$8:$L$17,0),'Detail-CL'!V$6)="Enables",1,0),0)</f>
        <v>0</v>
      </c>
      <c r="W12" s="75" cm="1">
        <f t="array" ref="W12">_xlfn.IFNA(IF(INDEX('Site-Wide'!$M$8:$V$17,MATCH($D12,'Site-Wide'!$L$8:$L$17,0),'Detail-CL'!W$6)="Enables",1,0),0)</f>
        <v>0</v>
      </c>
      <c r="X12" s="75" cm="1">
        <f t="array" ref="X12">_xlfn.IFNA(IF(INDEX('Site-Wide'!$M$8:$V$17,MATCH($D12,'Site-Wide'!$L$8:$L$17,0),'Detail-CL'!X$6)="Enables",1,0),0)</f>
        <v>0</v>
      </c>
      <c r="Y12" s="75" cm="1">
        <f t="array" ref="Y12">_xlfn.IFNA(IF(INDEX('Site-Wide'!$M$8:$V$17,MATCH($D12,'Site-Wide'!$L$8:$L$17,0),'Detail-CL'!Y$6)="Enables",1,0),0)</f>
        <v>0</v>
      </c>
      <c r="Z12" s="75" cm="1">
        <f t="array" ref="Z12">_xlfn.IFNA(IF(INDEX('Site-Wide'!$M$8:$V$17,MATCH($D12,'Site-Wide'!$L$8:$L$17,0),'Detail-CL'!Z$6)="Enables",1,0),0)</f>
        <v>0</v>
      </c>
      <c r="AA12" s="75" cm="1">
        <f t="array" ref="AA12">_xlfn.IFNA(IF(INDEX('Site-Wide'!$M$8:$V$17,MATCH($D12,'Site-Wide'!$L$8:$L$17,0),'Detail-CL'!AA$6)="Enables",1,0),0)</f>
        <v>0</v>
      </c>
      <c r="AB12" s="75" cm="1">
        <f t="array" ref="AB12">_xlfn.IFNA(IF(INDEX('Site-Wide'!$M$8:$V$17,MATCH($D12,'Site-Wide'!$L$8:$L$17,0),'Detail-CL'!AB$6)="Enables",1,0),0)</f>
        <v>0</v>
      </c>
      <c r="AC12" s="75" cm="1">
        <f t="array" ref="AC12">_xlfn.IFNA(IF(INDEX('Site-Wide'!$M$8:$V$17,MATCH($D12,'Site-Wide'!$L$8:$L$17,0),'Detail-CL'!AC$6)="Enables",1,0),0)</f>
        <v>0</v>
      </c>
      <c r="AD12" s="75" cm="1">
        <f t="array" ref="AD12">_xlfn.IFNA(IF(INDEX('Site-Wide'!$M$8:$V$17,MATCH($D12,'Site-Wide'!$L$8:$L$17,0),'Detail-CL'!AD$6)="Enables",1,0),0)</f>
        <v>0</v>
      </c>
    </row>
    <row r="13" spans="1:30" x14ac:dyDescent="0.25">
      <c r="A13" s="50">
        <v>6</v>
      </c>
      <c r="B13" s="34"/>
      <c r="C13" s="34"/>
      <c r="D13" s="34"/>
      <c r="E13" s="33"/>
      <c r="F13" s="33"/>
      <c r="G13" s="33"/>
      <c r="H13" s="33"/>
      <c r="I13" s="33"/>
      <c r="J13" s="33"/>
      <c r="K13" s="33"/>
      <c r="L13" s="33"/>
      <c r="M13" s="33"/>
      <c r="N13" s="33"/>
      <c r="O13" s="33"/>
      <c r="P13" s="33"/>
      <c r="Q13" s="33"/>
      <c r="R13" s="33"/>
      <c r="S13" s="50" t="str">
        <f>IF(B13="","",_xlfn.IFNA(INDEX('Site-Wide'!$D$8:$D$17,MATCH(D13,'Site-Wide'!$E$8:$E$17,0)),""))</f>
        <v/>
      </c>
      <c r="T13" s="57" t="str">
        <f t="shared" si="1"/>
        <v/>
      </c>
      <c r="U13" s="75" cm="1">
        <f t="array" ref="U13">_xlfn.IFNA(IF(INDEX('Site-Wide'!$M$8:$V$17,MATCH($D13,'Site-Wide'!$L$8:$L$17,0),'Detail-CL'!U$6)="Enables",1,0),0)</f>
        <v>0</v>
      </c>
      <c r="V13" s="75" cm="1">
        <f t="array" ref="V13">_xlfn.IFNA(IF(INDEX('Site-Wide'!$M$8:$V$17,MATCH($D13,'Site-Wide'!$L$8:$L$17,0),'Detail-CL'!V$6)="Enables",1,0),0)</f>
        <v>0</v>
      </c>
      <c r="W13" s="75" cm="1">
        <f t="array" ref="W13">_xlfn.IFNA(IF(INDEX('Site-Wide'!$M$8:$V$17,MATCH($D13,'Site-Wide'!$L$8:$L$17,0),'Detail-CL'!W$6)="Enables",1,0),0)</f>
        <v>0</v>
      </c>
      <c r="X13" s="75" cm="1">
        <f t="array" ref="X13">_xlfn.IFNA(IF(INDEX('Site-Wide'!$M$8:$V$17,MATCH($D13,'Site-Wide'!$L$8:$L$17,0),'Detail-CL'!X$6)="Enables",1,0),0)</f>
        <v>0</v>
      </c>
      <c r="Y13" s="75" cm="1">
        <f t="array" ref="Y13">_xlfn.IFNA(IF(INDEX('Site-Wide'!$M$8:$V$17,MATCH($D13,'Site-Wide'!$L$8:$L$17,0),'Detail-CL'!Y$6)="Enables",1,0),0)</f>
        <v>0</v>
      </c>
      <c r="Z13" s="75" cm="1">
        <f t="array" ref="Z13">_xlfn.IFNA(IF(INDEX('Site-Wide'!$M$8:$V$17,MATCH($D13,'Site-Wide'!$L$8:$L$17,0),'Detail-CL'!Z$6)="Enables",1,0),0)</f>
        <v>0</v>
      </c>
      <c r="AA13" s="75" cm="1">
        <f t="array" ref="AA13">_xlfn.IFNA(IF(INDEX('Site-Wide'!$M$8:$V$17,MATCH($D13,'Site-Wide'!$L$8:$L$17,0),'Detail-CL'!AA$6)="Enables",1,0),0)</f>
        <v>0</v>
      </c>
      <c r="AB13" s="75" cm="1">
        <f t="array" ref="AB13">_xlfn.IFNA(IF(INDEX('Site-Wide'!$M$8:$V$17,MATCH($D13,'Site-Wide'!$L$8:$L$17,0),'Detail-CL'!AB$6)="Enables",1,0),0)</f>
        <v>0</v>
      </c>
      <c r="AC13" s="75" cm="1">
        <f t="array" ref="AC13">_xlfn.IFNA(IF(INDEX('Site-Wide'!$M$8:$V$17,MATCH($D13,'Site-Wide'!$L$8:$L$17,0),'Detail-CL'!AC$6)="Enables",1,0),0)</f>
        <v>0</v>
      </c>
      <c r="AD13" s="75" cm="1">
        <f t="array" ref="AD13">_xlfn.IFNA(IF(INDEX('Site-Wide'!$M$8:$V$17,MATCH($D13,'Site-Wide'!$L$8:$L$17,0),'Detail-CL'!AD$6)="Enables",1,0),0)</f>
        <v>0</v>
      </c>
    </row>
    <row r="14" spans="1:30" x14ac:dyDescent="0.25">
      <c r="A14" s="50">
        <v>7</v>
      </c>
      <c r="B14" s="34"/>
      <c r="C14" s="34"/>
      <c r="D14" s="34"/>
      <c r="E14" s="33"/>
      <c r="F14" s="33"/>
      <c r="G14" s="33"/>
      <c r="H14" s="33"/>
      <c r="I14" s="33"/>
      <c r="J14" s="33"/>
      <c r="K14" s="33"/>
      <c r="L14" s="33"/>
      <c r="M14" s="33"/>
      <c r="N14" s="33"/>
      <c r="O14" s="33"/>
      <c r="P14" s="33"/>
      <c r="Q14" s="33"/>
      <c r="R14" s="33"/>
      <c r="S14" s="50" t="str">
        <f>IF(B14="","",_xlfn.IFNA(INDEX('Site-Wide'!$D$8:$D$17,MATCH(D14,'Site-Wide'!$E$8:$E$17,0)),""))</f>
        <v/>
      </c>
      <c r="T14" s="57" t="str">
        <f t="shared" si="1"/>
        <v/>
      </c>
      <c r="U14" s="75" cm="1">
        <f t="array" ref="U14">_xlfn.IFNA(IF(INDEX('Site-Wide'!$M$8:$V$17,MATCH($D14,'Site-Wide'!$L$8:$L$17,0),'Detail-CL'!U$6)="Enables",1,0),0)</f>
        <v>0</v>
      </c>
      <c r="V14" s="75" cm="1">
        <f t="array" ref="V14">_xlfn.IFNA(IF(INDEX('Site-Wide'!$M$8:$V$17,MATCH($D14,'Site-Wide'!$L$8:$L$17,0),'Detail-CL'!V$6)="Enables",1,0),0)</f>
        <v>0</v>
      </c>
      <c r="W14" s="75" cm="1">
        <f t="array" ref="W14">_xlfn.IFNA(IF(INDEX('Site-Wide'!$M$8:$V$17,MATCH($D14,'Site-Wide'!$L$8:$L$17,0),'Detail-CL'!W$6)="Enables",1,0),0)</f>
        <v>0</v>
      </c>
      <c r="X14" s="75" cm="1">
        <f t="array" ref="X14">_xlfn.IFNA(IF(INDEX('Site-Wide'!$M$8:$V$17,MATCH($D14,'Site-Wide'!$L$8:$L$17,0),'Detail-CL'!X$6)="Enables",1,0),0)</f>
        <v>0</v>
      </c>
      <c r="Y14" s="75" cm="1">
        <f t="array" ref="Y14">_xlfn.IFNA(IF(INDEX('Site-Wide'!$M$8:$V$17,MATCH($D14,'Site-Wide'!$L$8:$L$17,0),'Detail-CL'!Y$6)="Enables",1,0),0)</f>
        <v>0</v>
      </c>
      <c r="Z14" s="75" cm="1">
        <f t="array" ref="Z14">_xlfn.IFNA(IF(INDEX('Site-Wide'!$M$8:$V$17,MATCH($D14,'Site-Wide'!$L$8:$L$17,0),'Detail-CL'!Z$6)="Enables",1,0),0)</f>
        <v>0</v>
      </c>
      <c r="AA14" s="75" cm="1">
        <f t="array" ref="AA14">_xlfn.IFNA(IF(INDEX('Site-Wide'!$M$8:$V$17,MATCH($D14,'Site-Wide'!$L$8:$L$17,0),'Detail-CL'!AA$6)="Enables",1,0),0)</f>
        <v>0</v>
      </c>
      <c r="AB14" s="75" cm="1">
        <f t="array" ref="AB14">_xlfn.IFNA(IF(INDEX('Site-Wide'!$M$8:$V$17,MATCH($D14,'Site-Wide'!$L$8:$L$17,0),'Detail-CL'!AB$6)="Enables",1,0),0)</f>
        <v>0</v>
      </c>
      <c r="AC14" s="75" cm="1">
        <f t="array" ref="AC14">_xlfn.IFNA(IF(INDEX('Site-Wide'!$M$8:$V$17,MATCH($D14,'Site-Wide'!$L$8:$L$17,0),'Detail-CL'!AC$6)="Enables",1,0),0)</f>
        <v>0</v>
      </c>
      <c r="AD14" s="75" cm="1">
        <f t="array" ref="AD14">_xlfn.IFNA(IF(INDEX('Site-Wide'!$M$8:$V$17,MATCH($D14,'Site-Wide'!$L$8:$L$17,0),'Detail-CL'!AD$6)="Enables",1,0),0)</f>
        <v>0</v>
      </c>
    </row>
    <row r="15" spans="1:30" x14ac:dyDescent="0.25">
      <c r="A15" s="50">
        <v>8</v>
      </c>
      <c r="B15" s="34"/>
      <c r="C15" s="34"/>
      <c r="D15" s="34"/>
      <c r="E15" s="33"/>
      <c r="F15" s="33"/>
      <c r="G15" s="33"/>
      <c r="H15" s="33"/>
      <c r="I15" s="33"/>
      <c r="J15" s="33"/>
      <c r="K15" s="33"/>
      <c r="L15" s="33"/>
      <c r="M15" s="33"/>
      <c r="N15" s="33"/>
      <c r="O15" s="33"/>
      <c r="P15" s="33"/>
      <c r="Q15" s="33"/>
      <c r="R15" s="33"/>
      <c r="S15" s="50" t="str">
        <f>IF(B15="","",_xlfn.IFNA(INDEX('Site-Wide'!$D$8:$D$17,MATCH(D15,'Site-Wide'!$E$8:$E$17,0)),""))</f>
        <v/>
      </c>
      <c r="T15" s="57" t="str">
        <f t="shared" si="1"/>
        <v/>
      </c>
      <c r="U15" s="75" cm="1">
        <f t="array" ref="U15">_xlfn.IFNA(IF(INDEX('Site-Wide'!$M$8:$V$17,MATCH($D15,'Site-Wide'!$L$8:$L$17,0),'Detail-CL'!U$6)="Enables",1,0),0)</f>
        <v>0</v>
      </c>
      <c r="V15" s="75" cm="1">
        <f t="array" ref="V15">_xlfn.IFNA(IF(INDEX('Site-Wide'!$M$8:$V$17,MATCH($D15,'Site-Wide'!$L$8:$L$17,0),'Detail-CL'!V$6)="Enables",1,0),0)</f>
        <v>0</v>
      </c>
      <c r="W15" s="75" cm="1">
        <f t="array" ref="W15">_xlfn.IFNA(IF(INDEX('Site-Wide'!$M$8:$V$17,MATCH($D15,'Site-Wide'!$L$8:$L$17,0),'Detail-CL'!W$6)="Enables",1,0),0)</f>
        <v>0</v>
      </c>
      <c r="X15" s="75" cm="1">
        <f t="array" ref="X15">_xlfn.IFNA(IF(INDEX('Site-Wide'!$M$8:$V$17,MATCH($D15,'Site-Wide'!$L$8:$L$17,0),'Detail-CL'!X$6)="Enables",1,0),0)</f>
        <v>0</v>
      </c>
      <c r="Y15" s="75" cm="1">
        <f t="array" ref="Y15">_xlfn.IFNA(IF(INDEX('Site-Wide'!$M$8:$V$17,MATCH($D15,'Site-Wide'!$L$8:$L$17,0),'Detail-CL'!Y$6)="Enables",1,0),0)</f>
        <v>0</v>
      </c>
      <c r="Z15" s="75" cm="1">
        <f t="array" ref="Z15">_xlfn.IFNA(IF(INDEX('Site-Wide'!$M$8:$V$17,MATCH($D15,'Site-Wide'!$L$8:$L$17,0),'Detail-CL'!Z$6)="Enables",1,0),0)</f>
        <v>0</v>
      </c>
      <c r="AA15" s="75" cm="1">
        <f t="array" ref="AA15">_xlfn.IFNA(IF(INDEX('Site-Wide'!$M$8:$V$17,MATCH($D15,'Site-Wide'!$L$8:$L$17,0),'Detail-CL'!AA$6)="Enables",1,0),0)</f>
        <v>0</v>
      </c>
      <c r="AB15" s="75" cm="1">
        <f t="array" ref="AB15">_xlfn.IFNA(IF(INDEX('Site-Wide'!$M$8:$V$17,MATCH($D15,'Site-Wide'!$L$8:$L$17,0),'Detail-CL'!AB$6)="Enables",1,0),0)</f>
        <v>0</v>
      </c>
      <c r="AC15" s="75" cm="1">
        <f t="array" ref="AC15">_xlfn.IFNA(IF(INDEX('Site-Wide'!$M$8:$V$17,MATCH($D15,'Site-Wide'!$L$8:$L$17,0),'Detail-CL'!AC$6)="Enables",1,0),0)</f>
        <v>0</v>
      </c>
      <c r="AD15" s="75" cm="1">
        <f t="array" ref="AD15">_xlfn.IFNA(IF(INDEX('Site-Wide'!$M$8:$V$17,MATCH($D15,'Site-Wide'!$L$8:$L$17,0),'Detail-CL'!AD$6)="Enables",1,0),0)</f>
        <v>0</v>
      </c>
    </row>
    <row r="16" spans="1:30" x14ac:dyDescent="0.25">
      <c r="A16" s="50">
        <v>9</v>
      </c>
      <c r="B16" s="34"/>
      <c r="C16" s="34"/>
      <c r="D16" s="34"/>
      <c r="E16" s="33"/>
      <c r="F16" s="33"/>
      <c r="G16" s="33"/>
      <c r="H16" s="33"/>
      <c r="I16" s="33"/>
      <c r="J16" s="33"/>
      <c r="K16" s="33"/>
      <c r="L16" s="33"/>
      <c r="M16" s="33"/>
      <c r="N16" s="33"/>
      <c r="O16" s="33"/>
      <c r="P16" s="33"/>
      <c r="Q16" s="33"/>
      <c r="R16" s="33"/>
      <c r="S16" s="50" t="str">
        <f>IF(B16="","",_xlfn.IFNA(INDEX('Site-Wide'!$D$8:$D$17,MATCH(D16,'Site-Wide'!$E$8:$E$17,0)),""))</f>
        <v/>
      </c>
      <c r="T16" s="57" t="str">
        <f t="shared" si="1"/>
        <v/>
      </c>
      <c r="U16" s="75" cm="1">
        <f t="array" ref="U16">_xlfn.IFNA(IF(INDEX('Site-Wide'!$M$8:$V$17,MATCH($D16,'Site-Wide'!$L$8:$L$17,0),'Detail-CL'!U$6)="Enables",1,0),0)</f>
        <v>0</v>
      </c>
      <c r="V16" s="75" cm="1">
        <f t="array" ref="V16">_xlfn.IFNA(IF(INDEX('Site-Wide'!$M$8:$V$17,MATCH($D16,'Site-Wide'!$L$8:$L$17,0),'Detail-CL'!V$6)="Enables",1,0),0)</f>
        <v>0</v>
      </c>
      <c r="W16" s="75" cm="1">
        <f t="array" ref="W16">_xlfn.IFNA(IF(INDEX('Site-Wide'!$M$8:$V$17,MATCH($D16,'Site-Wide'!$L$8:$L$17,0),'Detail-CL'!W$6)="Enables",1,0),0)</f>
        <v>0</v>
      </c>
      <c r="X16" s="75" cm="1">
        <f t="array" ref="X16">_xlfn.IFNA(IF(INDEX('Site-Wide'!$M$8:$V$17,MATCH($D16,'Site-Wide'!$L$8:$L$17,0),'Detail-CL'!X$6)="Enables",1,0),0)</f>
        <v>0</v>
      </c>
      <c r="Y16" s="75" cm="1">
        <f t="array" ref="Y16">_xlfn.IFNA(IF(INDEX('Site-Wide'!$M$8:$V$17,MATCH($D16,'Site-Wide'!$L$8:$L$17,0),'Detail-CL'!Y$6)="Enables",1,0),0)</f>
        <v>0</v>
      </c>
      <c r="Z16" s="75" cm="1">
        <f t="array" ref="Z16">_xlfn.IFNA(IF(INDEX('Site-Wide'!$M$8:$V$17,MATCH($D16,'Site-Wide'!$L$8:$L$17,0),'Detail-CL'!Z$6)="Enables",1,0),0)</f>
        <v>0</v>
      </c>
      <c r="AA16" s="75" cm="1">
        <f t="array" ref="AA16">_xlfn.IFNA(IF(INDEX('Site-Wide'!$M$8:$V$17,MATCH($D16,'Site-Wide'!$L$8:$L$17,0),'Detail-CL'!AA$6)="Enables",1,0),0)</f>
        <v>0</v>
      </c>
      <c r="AB16" s="75" cm="1">
        <f t="array" ref="AB16">_xlfn.IFNA(IF(INDEX('Site-Wide'!$M$8:$V$17,MATCH($D16,'Site-Wide'!$L$8:$L$17,0),'Detail-CL'!AB$6)="Enables",1,0),0)</f>
        <v>0</v>
      </c>
      <c r="AC16" s="75" cm="1">
        <f t="array" ref="AC16">_xlfn.IFNA(IF(INDEX('Site-Wide'!$M$8:$V$17,MATCH($D16,'Site-Wide'!$L$8:$L$17,0),'Detail-CL'!AC$6)="Enables",1,0),0)</f>
        <v>0</v>
      </c>
      <c r="AD16" s="75" cm="1">
        <f t="array" ref="AD16">_xlfn.IFNA(IF(INDEX('Site-Wide'!$M$8:$V$17,MATCH($D16,'Site-Wide'!$L$8:$L$17,0),'Detail-CL'!AD$6)="Enables",1,0),0)</f>
        <v>0</v>
      </c>
    </row>
    <row r="17" spans="1:30" x14ac:dyDescent="0.25">
      <c r="A17" s="50">
        <v>10</v>
      </c>
      <c r="B17" s="34"/>
      <c r="C17" s="34"/>
      <c r="D17" s="34"/>
      <c r="E17" s="33"/>
      <c r="F17" s="33"/>
      <c r="G17" s="33"/>
      <c r="H17" s="33"/>
      <c r="I17" s="33"/>
      <c r="J17" s="33"/>
      <c r="K17" s="33"/>
      <c r="L17" s="33"/>
      <c r="M17" s="33"/>
      <c r="N17" s="33"/>
      <c r="O17" s="33"/>
      <c r="P17" s="33"/>
      <c r="Q17" s="33"/>
      <c r="R17" s="33"/>
      <c r="S17" s="50" t="str">
        <f>IF(B17="","",_xlfn.IFNA(INDEX('Site-Wide'!$D$8:$D$17,MATCH(D17,'Site-Wide'!$E$8:$E$17,0)),""))</f>
        <v/>
      </c>
      <c r="T17" s="57" t="str">
        <f t="shared" si="1"/>
        <v/>
      </c>
      <c r="U17" s="75" cm="1">
        <f t="array" ref="U17">_xlfn.IFNA(IF(INDEX('Site-Wide'!$M$8:$V$17,MATCH($D17,'Site-Wide'!$L$8:$L$17,0),'Detail-CL'!U$6)="Enables",1,0),0)</f>
        <v>0</v>
      </c>
      <c r="V17" s="75" cm="1">
        <f t="array" ref="V17">_xlfn.IFNA(IF(INDEX('Site-Wide'!$M$8:$V$17,MATCH($D17,'Site-Wide'!$L$8:$L$17,0),'Detail-CL'!V$6)="Enables",1,0),0)</f>
        <v>0</v>
      </c>
      <c r="W17" s="75" cm="1">
        <f t="array" ref="W17">_xlfn.IFNA(IF(INDEX('Site-Wide'!$M$8:$V$17,MATCH($D17,'Site-Wide'!$L$8:$L$17,0),'Detail-CL'!W$6)="Enables",1,0),0)</f>
        <v>0</v>
      </c>
      <c r="X17" s="75" cm="1">
        <f t="array" ref="X17">_xlfn.IFNA(IF(INDEX('Site-Wide'!$M$8:$V$17,MATCH($D17,'Site-Wide'!$L$8:$L$17,0),'Detail-CL'!X$6)="Enables",1,0),0)</f>
        <v>0</v>
      </c>
      <c r="Y17" s="75" cm="1">
        <f t="array" ref="Y17">_xlfn.IFNA(IF(INDEX('Site-Wide'!$M$8:$V$17,MATCH($D17,'Site-Wide'!$L$8:$L$17,0),'Detail-CL'!Y$6)="Enables",1,0),0)</f>
        <v>0</v>
      </c>
      <c r="Z17" s="75" cm="1">
        <f t="array" ref="Z17">_xlfn.IFNA(IF(INDEX('Site-Wide'!$M$8:$V$17,MATCH($D17,'Site-Wide'!$L$8:$L$17,0),'Detail-CL'!Z$6)="Enables",1,0),0)</f>
        <v>0</v>
      </c>
      <c r="AA17" s="75" cm="1">
        <f t="array" ref="AA17">_xlfn.IFNA(IF(INDEX('Site-Wide'!$M$8:$V$17,MATCH($D17,'Site-Wide'!$L$8:$L$17,0),'Detail-CL'!AA$6)="Enables",1,0),0)</f>
        <v>0</v>
      </c>
      <c r="AB17" s="75" cm="1">
        <f t="array" ref="AB17">_xlfn.IFNA(IF(INDEX('Site-Wide'!$M$8:$V$17,MATCH($D17,'Site-Wide'!$L$8:$L$17,0),'Detail-CL'!AB$6)="Enables",1,0),0)</f>
        <v>0</v>
      </c>
      <c r="AC17" s="75" cm="1">
        <f t="array" ref="AC17">_xlfn.IFNA(IF(INDEX('Site-Wide'!$M$8:$V$17,MATCH($D17,'Site-Wide'!$L$8:$L$17,0),'Detail-CL'!AC$6)="Enables",1,0),0)</f>
        <v>0</v>
      </c>
      <c r="AD17" s="75" cm="1">
        <f t="array" ref="AD17">_xlfn.IFNA(IF(INDEX('Site-Wide'!$M$8:$V$17,MATCH($D17,'Site-Wide'!$L$8:$L$17,0),'Detail-CL'!AD$6)="Enables",1,0),0)</f>
        <v>0</v>
      </c>
    </row>
    <row r="18" spans="1:30" x14ac:dyDescent="0.25">
      <c r="A18" s="50">
        <v>11</v>
      </c>
      <c r="B18" s="34"/>
      <c r="C18" s="34"/>
      <c r="D18" s="34"/>
      <c r="E18" s="33"/>
      <c r="F18" s="33"/>
      <c r="G18" s="33"/>
      <c r="H18" s="33"/>
      <c r="I18" s="33"/>
      <c r="J18" s="33"/>
      <c r="K18" s="33"/>
      <c r="L18" s="33"/>
      <c r="M18" s="33"/>
      <c r="N18" s="33"/>
      <c r="O18" s="33"/>
      <c r="P18" s="33"/>
      <c r="Q18" s="33"/>
      <c r="R18" s="33"/>
      <c r="S18" s="50" t="str">
        <f>IF(B18="","",_xlfn.IFNA(INDEX('Site-Wide'!$D$8:$D$17,MATCH(D18,'Site-Wide'!$E$8:$E$17,0)),""))</f>
        <v/>
      </c>
      <c r="T18" s="57" t="str">
        <f t="shared" si="1"/>
        <v/>
      </c>
      <c r="U18" s="75" cm="1">
        <f t="array" ref="U18">_xlfn.IFNA(IF(INDEX('Site-Wide'!$M$8:$V$17,MATCH($D18,'Site-Wide'!$L$8:$L$17,0),'Detail-CL'!U$6)="Enables",1,0),0)</f>
        <v>0</v>
      </c>
      <c r="V18" s="75" cm="1">
        <f t="array" ref="V18">_xlfn.IFNA(IF(INDEX('Site-Wide'!$M$8:$V$17,MATCH($D18,'Site-Wide'!$L$8:$L$17,0),'Detail-CL'!V$6)="Enables",1,0),0)</f>
        <v>0</v>
      </c>
      <c r="W18" s="75" cm="1">
        <f t="array" ref="W18">_xlfn.IFNA(IF(INDEX('Site-Wide'!$M$8:$V$17,MATCH($D18,'Site-Wide'!$L$8:$L$17,0),'Detail-CL'!W$6)="Enables",1,0),0)</f>
        <v>0</v>
      </c>
      <c r="X18" s="75" cm="1">
        <f t="array" ref="X18">_xlfn.IFNA(IF(INDEX('Site-Wide'!$M$8:$V$17,MATCH($D18,'Site-Wide'!$L$8:$L$17,0),'Detail-CL'!X$6)="Enables",1,0),0)</f>
        <v>0</v>
      </c>
      <c r="Y18" s="75" cm="1">
        <f t="array" ref="Y18">_xlfn.IFNA(IF(INDEX('Site-Wide'!$M$8:$V$17,MATCH($D18,'Site-Wide'!$L$8:$L$17,0),'Detail-CL'!Y$6)="Enables",1,0),0)</f>
        <v>0</v>
      </c>
      <c r="Z18" s="75" cm="1">
        <f t="array" ref="Z18">_xlfn.IFNA(IF(INDEX('Site-Wide'!$M$8:$V$17,MATCH($D18,'Site-Wide'!$L$8:$L$17,0),'Detail-CL'!Z$6)="Enables",1,0),0)</f>
        <v>0</v>
      </c>
      <c r="AA18" s="75" cm="1">
        <f t="array" ref="AA18">_xlfn.IFNA(IF(INDEX('Site-Wide'!$M$8:$V$17,MATCH($D18,'Site-Wide'!$L$8:$L$17,0),'Detail-CL'!AA$6)="Enables",1,0),0)</f>
        <v>0</v>
      </c>
      <c r="AB18" s="75" cm="1">
        <f t="array" ref="AB18">_xlfn.IFNA(IF(INDEX('Site-Wide'!$M$8:$V$17,MATCH($D18,'Site-Wide'!$L$8:$L$17,0),'Detail-CL'!AB$6)="Enables",1,0),0)</f>
        <v>0</v>
      </c>
      <c r="AC18" s="75" cm="1">
        <f t="array" ref="AC18">_xlfn.IFNA(IF(INDEX('Site-Wide'!$M$8:$V$17,MATCH($D18,'Site-Wide'!$L$8:$L$17,0),'Detail-CL'!AC$6)="Enables",1,0),0)</f>
        <v>0</v>
      </c>
      <c r="AD18" s="75" cm="1">
        <f t="array" ref="AD18">_xlfn.IFNA(IF(INDEX('Site-Wide'!$M$8:$V$17,MATCH($D18,'Site-Wide'!$L$8:$L$17,0),'Detail-CL'!AD$6)="Enables",1,0),0)</f>
        <v>0</v>
      </c>
    </row>
    <row r="19" spans="1:30" x14ac:dyDescent="0.25">
      <c r="A19" s="50">
        <v>12</v>
      </c>
      <c r="B19" s="34"/>
      <c r="C19" s="34"/>
      <c r="D19" s="34"/>
      <c r="E19" s="33"/>
      <c r="F19" s="33"/>
      <c r="G19" s="33"/>
      <c r="H19" s="33"/>
      <c r="I19" s="33"/>
      <c r="J19" s="33"/>
      <c r="K19" s="33"/>
      <c r="L19" s="33"/>
      <c r="M19" s="33"/>
      <c r="N19" s="33"/>
      <c r="O19" s="33"/>
      <c r="P19" s="33"/>
      <c r="Q19" s="33"/>
      <c r="R19" s="33"/>
      <c r="S19" s="50" t="str">
        <f>IF(B19="","",_xlfn.IFNA(INDEX('Site-Wide'!$D$8:$D$17,MATCH(D19,'Site-Wide'!$E$8:$E$17,0)),""))</f>
        <v/>
      </c>
      <c r="T19" s="57" t="str">
        <f t="shared" si="1"/>
        <v/>
      </c>
      <c r="U19" s="75" cm="1">
        <f t="array" ref="U19">_xlfn.IFNA(IF(INDEX('Site-Wide'!$M$8:$V$17,MATCH($D19,'Site-Wide'!$L$8:$L$17,0),'Detail-CL'!U$6)="Enables",1,0),0)</f>
        <v>0</v>
      </c>
      <c r="V19" s="75" cm="1">
        <f t="array" ref="V19">_xlfn.IFNA(IF(INDEX('Site-Wide'!$M$8:$V$17,MATCH($D19,'Site-Wide'!$L$8:$L$17,0),'Detail-CL'!V$6)="Enables",1,0),0)</f>
        <v>0</v>
      </c>
      <c r="W19" s="75" cm="1">
        <f t="array" ref="W19">_xlfn.IFNA(IF(INDEX('Site-Wide'!$M$8:$V$17,MATCH($D19,'Site-Wide'!$L$8:$L$17,0),'Detail-CL'!W$6)="Enables",1,0),0)</f>
        <v>0</v>
      </c>
      <c r="X19" s="75" cm="1">
        <f t="array" ref="X19">_xlfn.IFNA(IF(INDEX('Site-Wide'!$M$8:$V$17,MATCH($D19,'Site-Wide'!$L$8:$L$17,0),'Detail-CL'!X$6)="Enables",1,0),0)</f>
        <v>0</v>
      </c>
      <c r="Y19" s="75" cm="1">
        <f t="array" ref="Y19">_xlfn.IFNA(IF(INDEX('Site-Wide'!$M$8:$V$17,MATCH($D19,'Site-Wide'!$L$8:$L$17,0),'Detail-CL'!Y$6)="Enables",1,0),0)</f>
        <v>0</v>
      </c>
      <c r="Z19" s="75" cm="1">
        <f t="array" ref="Z19">_xlfn.IFNA(IF(INDEX('Site-Wide'!$M$8:$V$17,MATCH($D19,'Site-Wide'!$L$8:$L$17,0),'Detail-CL'!Z$6)="Enables",1,0),0)</f>
        <v>0</v>
      </c>
      <c r="AA19" s="75" cm="1">
        <f t="array" ref="AA19">_xlfn.IFNA(IF(INDEX('Site-Wide'!$M$8:$V$17,MATCH($D19,'Site-Wide'!$L$8:$L$17,0),'Detail-CL'!AA$6)="Enables",1,0),0)</f>
        <v>0</v>
      </c>
      <c r="AB19" s="75" cm="1">
        <f t="array" ref="AB19">_xlfn.IFNA(IF(INDEX('Site-Wide'!$M$8:$V$17,MATCH($D19,'Site-Wide'!$L$8:$L$17,0),'Detail-CL'!AB$6)="Enables",1,0),0)</f>
        <v>0</v>
      </c>
      <c r="AC19" s="75" cm="1">
        <f t="array" ref="AC19">_xlfn.IFNA(IF(INDEX('Site-Wide'!$M$8:$V$17,MATCH($D19,'Site-Wide'!$L$8:$L$17,0),'Detail-CL'!AC$6)="Enables",1,0),0)</f>
        <v>0</v>
      </c>
      <c r="AD19" s="75" cm="1">
        <f t="array" ref="AD19">_xlfn.IFNA(IF(INDEX('Site-Wide'!$M$8:$V$17,MATCH($D19,'Site-Wide'!$L$8:$L$17,0),'Detail-CL'!AD$6)="Enables",1,0),0)</f>
        <v>0</v>
      </c>
    </row>
    <row r="20" spans="1:30" x14ac:dyDescent="0.25">
      <c r="A20" s="50">
        <v>13</v>
      </c>
      <c r="B20" s="34"/>
      <c r="C20" s="34"/>
      <c r="D20" s="34"/>
      <c r="E20" s="33"/>
      <c r="F20" s="33"/>
      <c r="G20" s="33"/>
      <c r="H20" s="33"/>
      <c r="I20" s="33"/>
      <c r="J20" s="33"/>
      <c r="K20" s="33"/>
      <c r="L20" s="33"/>
      <c r="M20" s="33"/>
      <c r="N20" s="33"/>
      <c r="O20" s="33"/>
      <c r="P20" s="33"/>
      <c r="Q20" s="33"/>
      <c r="R20" s="33"/>
      <c r="S20" s="50" t="str">
        <f>IF(B20="","",_xlfn.IFNA(INDEX('Site-Wide'!$D$8:$D$17,MATCH(D20,'Site-Wide'!$E$8:$E$17,0)),""))</f>
        <v/>
      </c>
      <c r="T20" s="57" t="str">
        <f t="shared" si="1"/>
        <v/>
      </c>
      <c r="U20" s="75" cm="1">
        <f t="array" ref="U20">_xlfn.IFNA(IF(INDEX('Site-Wide'!$M$8:$V$17,MATCH($D20,'Site-Wide'!$L$8:$L$17,0),'Detail-CL'!U$6)="Enables",1,0),0)</f>
        <v>0</v>
      </c>
      <c r="V20" s="75" cm="1">
        <f t="array" ref="V20">_xlfn.IFNA(IF(INDEX('Site-Wide'!$M$8:$V$17,MATCH($D20,'Site-Wide'!$L$8:$L$17,0),'Detail-CL'!V$6)="Enables",1,0),0)</f>
        <v>0</v>
      </c>
      <c r="W20" s="75" cm="1">
        <f t="array" ref="W20">_xlfn.IFNA(IF(INDEX('Site-Wide'!$M$8:$V$17,MATCH($D20,'Site-Wide'!$L$8:$L$17,0),'Detail-CL'!W$6)="Enables",1,0),0)</f>
        <v>0</v>
      </c>
      <c r="X20" s="75" cm="1">
        <f t="array" ref="X20">_xlfn.IFNA(IF(INDEX('Site-Wide'!$M$8:$V$17,MATCH($D20,'Site-Wide'!$L$8:$L$17,0),'Detail-CL'!X$6)="Enables",1,0),0)</f>
        <v>0</v>
      </c>
      <c r="Y20" s="75" cm="1">
        <f t="array" ref="Y20">_xlfn.IFNA(IF(INDEX('Site-Wide'!$M$8:$V$17,MATCH($D20,'Site-Wide'!$L$8:$L$17,0),'Detail-CL'!Y$6)="Enables",1,0),0)</f>
        <v>0</v>
      </c>
      <c r="Z20" s="75" cm="1">
        <f t="array" ref="Z20">_xlfn.IFNA(IF(INDEX('Site-Wide'!$M$8:$V$17,MATCH($D20,'Site-Wide'!$L$8:$L$17,0),'Detail-CL'!Z$6)="Enables",1,0),0)</f>
        <v>0</v>
      </c>
      <c r="AA20" s="75" cm="1">
        <f t="array" ref="AA20">_xlfn.IFNA(IF(INDEX('Site-Wide'!$M$8:$V$17,MATCH($D20,'Site-Wide'!$L$8:$L$17,0),'Detail-CL'!AA$6)="Enables",1,0),0)</f>
        <v>0</v>
      </c>
      <c r="AB20" s="75" cm="1">
        <f t="array" ref="AB20">_xlfn.IFNA(IF(INDEX('Site-Wide'!$M$8:$V$17,MATCH($D20,'Site-Wide'!$L$8:$L$17,0),'Detail-CL'!AB$6)="Enables",1,0),0)</f>
        <v>0</v>
      </c>
      <c r="AC20" s="75" cm="1">
        <f t="array" ref="AC20">_xlfn.IFNA(IF(INDEX('Site-Wide'!$M$8:$V$17,MATCH($D20,'Site-Wide'!$L$8:$L$17,0),'Detail-CL'!AC$6)="Enables",1,0),0)</f>
        <v>0</v>
      </c>
      <c r="AD20" s="75" cm="1">
        <f t="array" ref="AD20">_xlfn.IFNA(IF(INDEX('Site-Wide'!$M$8:$V$17,MATCH($D20,'Site-Wide'!$L$8:$L$17,0),'Detail-CL'!AD$6)="Enables",1,0),0)</f>
        <v>0</v>
      </c>
    </row>
    <row r="21" spans="1:30" x14ac:dyDescent="0.25">
      <c r="A21" s="50">
        <v>14</v>
      </c>
      <c r="B21" s="34"/>
      <c r="C21" s="34"/>
      <c r="D21" s="34"/>
      <c r="E21" s="33"/>
      <c r="F21" s="33"/>
      <c r="G21" s="33"/>
      <c r="H21" s="33"/>
      <c r="I21" s="33"/>
      <c r="J21" s="33"/>
      <c r="K21" s="33"/>
      <c r="L21" s="33"/>
      <c r="M21" s="33"/>
      <c r="N21" s="33"/>
      <c r="O21" s="33"/>
      <c r="P21" s="33"/>
      <c r="Q21" s="33"/>
      <c r="R21" s="33"/>
      <c r="S21" s="50" t="str">
        <f>IF(B21="","",_xlfn.IFNA(INDEX('Site-Wide'!$D$8:$D$17,MATCH(D21,'Site-Wide'!$E$8:$E$17,0)),""))</f>
        <v/>
      </c>
      <c r="T21" s="57" t="str">
        <f t="shared" si="1"/>
        <v/>
      </c>
      <c r="U21" s="75" cm="1">
        <f t="array" ref="U21">_xlfn.IFNA(IF(INDEX('Site-Wide'!$M$8:$V$17,MATCH($D21,'Site-Wide'!$L$8:$L$17,0),'Detail-CL'!U$6)="Enables",1,0),0)</f>
        <v>0</v>
      </c>
      <c r="V21" s="75" cm="1">
        <f t="array" ref="V21">_xlfn.IFNA(IF(INDEX('Site-Wide'!$M$8:$V$17,MATCH($D21,'Site-Wide'!$L$8:$L$17,0),'Detail-CL'!V$6)="Enables",1,0),0)</f>
        <v>0</v>
      </c>
      <c r="W21" s="75" cm="1">
        <f t="array" ref="W21">_xlfn.IFNA(IF(INDEX('Site-Wide'!$M$8:$V$17,MATCH($D21,'Site-Wide'!$L$8:$L$17,0),'Detail-CL'!W$6)="Enables",1,0),0)</f>
        <v>0</v>
      </c>
      <c r="X21" s="75" cm="1">
        <f t="array" ref="X21">_xlfn.IFNA(IF(INDEX('Site-Wide'!$M$8:$V$17,MATCH($D21,'Site-Wide'!$L$8:$L$17,0),'Detail-CL'!X$6)="Enables",1,0),0)</f>
        <v>0</v>
      </c>
      <c r="Y21" s="75" cm="1">
        <f t="array" ref="Y21">_xlfn.IFNA(IF(INDEX('Site-Wide'!$M$8:$V$17,MATCH($D21,'Site-Wide'!$L$8:$L$17,0),'Detail-CL'!Y$6)="Enables",1,0),0)</f>
        <v>0</v>
      </c>
      <c r="Z21" s="75" cm="1">
        <f t="array" ref="Z21">_xlfn.IFNA(IF(INDEX('Site-Wide'!$M$8:$V$17,MATCH($D21,'Site-Wide'!$L$8:$L$17,0),'Detail-CL'!Z$6)="Enables",1,0),0)</f>
        <v>0</v>
      </c>
      <c r="AA21" s="75" cm="1">
        <f t="array" ref="AA21">_xlfn.IFNA(IF(INDEX('Site-Wide'!$M$8:$V$17,MATCH($D21,'Site-Wide'!$L$8:$L$17,0),'Detail-CL'!AA$6)="Enables",1,0),0)</f>
        <v>0</v>
      </c>
      <c r="AB21" s="75" cm="1">
        <f t="array" ref="AB21">_xlfn.IFNA(IF(INDEX('Site-Wide'!$M$8:$V$17,MATCH($D21,'Site-Wide'!$L$8:$L$17,0),'Detail-CL'!AB$6)="Enables",1,0),0)</f>
        <v>0</v>
      </c>
      <c r="AC21" s="75" cm="1">
        <f t="array" ref="AC21">_xlfn.IFNA(IF(INDEX('Site-Wide'!$M$8:$V$17,MATCH($D21,'Site-Wide'!$L$8:$L$17,0),'Detail-CL'!AC$6)="Enables",1,0),0)</f>
        <v>0</v>
      </c>
      <c r="AD21" s="75" cm="1">
        <f t="array" ref="AD21">_xlfn.IFNA(IF(INDEX('Site-Wide'!$M$8:$V$17,MATCH($D21,'Site-Wide'!$L$8:$L$17,0),'Detail-CL'!AD$6)="Enables",1,0),0)</f>
        <v>0</v>
      </c>
    </row>
    <row r="22" spans="1:30" x14ac:dyDescent="0.25">
      <c r="A22" s="50">
        <v>15</v>
      </c>
      <c r="B22" s="34"/>
      <c r="C22" s="34"/>
      <c r="D22" s="34"/>
      <c r="E22" s="33"/>
      <c r="F22" s="33"/>
      <c r="G22" s="33"/>
      <c r="H22" s="33"/>
      <c r="I22" s="33"/>
      <c r="J22" s="33"/>
      <c r="K22" s="33"/>
      <c r="L22" s="33"/>
      <c r="M22" s="33"/>
      <c r="N22" s="33"/>
      <c r="O22" s="33"/>
      <c r="P22" s="33"/>
      <c r="Q22" s="33"/>
      <c r="R22" s="33"/>
      <c r="S22" s="50" t="str">
        <f>IF(B22="","",_xlfn.IFNA(INDEX('Site-Wide'!$D$8:$D$17,MATCH(D22,'Site-Wide'!$E$8:$E$17,0)),""))</f>
        <v/>
      </c>
      <c r="T22" s="57" t="str">
        <f t="shared" si="1"/>
        <v/>
      </c>
      <c r="U22" s="75" cm="1">
        <f t="array" ref="U22">_xlfn.IFNA(IF(INDEX('Site-Wide'!$M$8:$V$17,MATCH($D22,'Site-Wide'!$L$8:$L$17,0),'Detail-CL'!U$6)="Enables",1,0),0)</f>
        <v>0</v>
      </c>
      <c r="V22" s="75" cm="1">
        <f t="array" ref="V22">_xlfn.IFNA(IF(INDEX('Site-Wide'!$M$8:$V$17,MATCH($D22,'Site-Wide'!$L$8:$L$17,0),'Detail-CL'!V$6)="Enables",1,0),0)</f>
        <v>0</v>
      </c>
      <c r="W22" s="75" cm="1">
        <f t="array" ref="W22">_xlfn.IFNA(IF(INDEX('Site-Wide'!$M$8:$V$17,MATCH($D22,'Site-Wide'!$L$8:$L$17,0),'Detail-CL'!W$6)="Enables",1,0),0)</f>
        <v>0</v>
      </c>
      <c r="X22" s="75" cm="1">
        <f t="array" ref="X22">_xlfn.IFNA(IF(INDEX('Site-Wide'!$M$8:$V$17,MATCH($D22,'Site-Wide'!$L$8:$L$17,0),'Detail-CL'!X$6)="Enables",1,0),0)</f>
        <v>0</v>
      </c>
      <c r="Y22" s="75" cm="1">
        <f t="array" ref="Y22">_xlfn.IFNA(IF(INDEX('Site-Wide'!$M$8:$V$17,MATCH($D22,'Site-Wide'!$L$8:$L$17,0),'Detail-CL'!Y$6)="Enables",1,0),0)</f>
        <v>0</v>
      </c>
      <c r="Z22" s="75" cm="1">
        <f t="array" ref="Z22">_xlfn.IFNA(IF(INDEX('Site-Wide'!$M$8:$V$17,MATCH($D22,'Site-Wide'!$L$8:$L$17,0),'Detail-CL'!Z$6)="Enables",1,0),0)</f>
        <v>0</v>
      </c>
      <c r="AA22" s="75" cm="1">
        <f t="array" ref="AA22">_xlfn.IFNA(IF(INDEX('Site-Wide'!$M$8:$V$17,MATCH($D22,'Site-Wide'!$L$8:$L$17,0),'Detail-CL'!AA$6)="Enables",1,0),0)</f>
        <v>0</v>
      </c>
      <c r="AB22" s="75" cm="1">
        <f t="array" ref="AB22">_xlfn.IFNA(IF(INDEX('Site-Wide'!$M$8:$V$17,MATCH($D22,'Site-Wide'!$L$8:$L$17,0),'Detail-CL'!AB$6)="Enables",1,0),0)</f>
        <v>0</v>
      </c>
      <c r="AC22" s="75" cm="1">
        <f t="array" ref="AC22">_xlfn.IFNA(IF(INDEX('Site-Wide'!$M$8:$V$17,MATCH($D22,'Site-Wide'!$L$8:$L$17,0),'Detail-CL'!AC$6)="Enables",1,0),0)</f>
        <v>0</v>
      </c>
      <c r="AD22" s="75" cm="1">
        <f t="array" ref="AD22">_xlfn.IFNA(IF(INDEX('Site-Wide'!$M$8:$V$17,MATCH($D22,'Site-Wide'!$L$8:$L$17,0),'Detail-CL'!AD$6)="Enables",1,0),0)</f>
        <v>0</v>
      </c>
    </row>
    <row r="23" spans="1:30" x14ac:dyDescent="0.25">
      <c r="A23" s="50">
        <v>16</v>
      </c>
      <c r="B23" s="34"/>
      <c r="C23" s="34"/>
      <c r="D23" s="34"/>
      <c r="E23" s="33"/>
      <c r="F23" s="33"/>
      <c r="G23" s="33"/>
      <c r="H23" s="33"/>
      <c r="I23" s="33"/>
      <c r="J23" s="33"/>
      <c r="K23" s="33"/>
      <c r="L23" s="33"/>
      <c r="M23" s="33"/>
      <c r="N23" s="33"/>
      <c r="O23" s="33"/>
      <c r="P23" s="33"/>
      <c r="Q23" s="33"/>
      <c r="R23" s="33"/>
      <c r="S23" s="50" t="str">
        <f>IF(B23="","",_xlfn.IFNA(INDEX('Site-Wide'!$D$8:$D$17,MATCH(D23,'Site-Wide'!$E$8:$E$17,0)),""))</f>
        <v/>
      </c>
      <c r="T23" s="57" t="str">
        <f t="shared" si="1"/>
        <v/>
      </c>
      <c r="U23" s="75" cm="1">
        <f t="array" ref="U23">_xlfn.IFNA(IF(INDEX('Site-Wide'!$M$8:$V$17,MATCH($D23,'Site-Wide'!$L$8:$L$17,0),'Detail-CL'!U$6)="Enables",1,0),0)</f>
        <v>0</v>
      </c>
      <c r="V23" s="75" cm="1">
        <f t="array" ref="V23">_xlfn.IFNA(IF(INDEX('Site-Wide'!$M$8:$V$17,MATCH($D23,'Site-Wide'!$L$8:$L$17,0),'Detail-CL'!V$6)="Enables",1,0),0)</f>
        <v>0</v>
      </c>
      <c r="W23" s="75" cm="1">
        <f t="array" ref="W23">_xlfn.IFNA(IF(INDEX('Site-Wide'!$M$8:$V$17,MATCH($D23,'Site-Wide'!$L$8:$L$17,0),'Detail-CL'!W$6)="Enables",1,0),0)</f>
        <v>0</v>
      </c>
      <c r="X23" s="75" cm="1">
        <f t="array" ref="X23">_xlfn.IFNA(IF(INDEX('Site-Wide'!$M$8:$V$17,MATCH($D23,'Site-Wide'!$L$8:$L$17,0),'Detail-CL'!X$6)="Enables",1,0),0)</f>
        <v>0</v>
      </c>
      <c r="Y23" s="75" cm="1">
        <f t="array" ref="Y23">_xlfn.IFNA(IF(INDEX('Site-Wide'!$M$8:$V$17,MATCH($D23,'Site-Wide'!$L$8:$L$17,0),'Detail-CL'!Y$6)="Enables",1,0),0)</f>
        <v>0</v>
      </c>
      <c r="Z23" s="75" cm="1">
        <f t="array" ref="Z23">_xlfn.IFNA(IF(INDEX('Site-Wide'!$M$8:$V$17,MATCH($D23,'Site-Wide'!$L$8:$L$17,0),'Detail-CL'!Z$6)="Enables",1,0),0)</f>
        <v>0</v>
      </c>
      <c r="AA23" s="75" cm="1">
        <f t="array" ref="AA23">_xlfn.IFNA(IF(INDEX('Site-Wide'!$M$8:$V$17,MATCH($D23,'Site-Wide'!$L$8:$L$17,0),'Detail-CL'!AA$6)="Enables",1,0),0)</f>
        <v>0</v>
      </c>
      <c r="AB23" s="75" cm="1">
        <f t="array" ref="AB23">_xlfn.IFNA(IF(INDEX('Site-Wide'!$M$8:$V$17,MATCH($D23,'Site-Wide'!$L$8:$L$17,0),'Detail-CL'!AB$6)="Enables",1,0),0)</f>
        <v>0</v>
      </c>
      <c r="AC23" s="75" cm="1">
        <f t="array" ref="AC23">_xlfn.IFNA(IF(INDEX('Site-Wide'!$M$8:$V$17,MATCH($D23,'Site-Wide'!$L$8:$L$17,0),'Detail-CL'!AC$6)="Enables",1,0),0)</f>
        <v>0</v>
      </c>
      <c r="AD23" s="75" cm="1">
        <f t="array" ref="AD23">_xlfn.IFNA(IF(INDEX('Site-Wide'!$M$8:$V$17,MATCH($D23,'Site-Wide'!$L$8:$L$17,0),'Detail-CL'!AD$6)="Enables",1,0),0)</f>
        <v>0</v>
      </c>
    </row>
    <row r="24" spans="1:30" x14ac:dyDescent="0.25">
      <c r="A24" s="50">
        <v>17</v>
      </c>
      <c r="B24" s="34"/>
      <c r="C24" s="34"/>
      <c r="D24" s="34"/>
      <c r="E24" s="33"/>
      <c r="F24" s="33"/>
      <c r="G24" s="33"/>
      <c r="H24" s="33"/>
      <c r="I24" s="33"/>
      <c r="J24" s="33"/>
      <c r="K24" s="33"/>
      <c r="L24" s="33"/>
      <c r="M24" s="33"/>
      <c r="N24" s="33"/>
      <c r="O24" s="33"/>
      <c r="P24" s="33"/>
      <c r="Q24" s="33"/>
      <c r="R24" s="33"/>
      <c r="S24" s="50" t="str">
        <f>IF(B24="","",_xlfn.IFNA(INDEX('Site-Wide'!$D$8:$D$17,MATCH(D24,'Site-Wide'!$E$8:$E$17,0)),""))</f>
        <v/>
      </c>
      <c r="T24" s="57" t="str">
        <f t="shared" si="1"/>
        <v/>
      </c>
      <c r="U24" s="75" cm="1">
        <f t="array" ref="U24">_xlfn.IFNA(IF(INDEX('Site-Wide'!$M$8:$V$17,MATCH($D24,'Site-Wide'!$L$8:$L$17,0),'Detail-CL'!U$6)="Enables",1,0),0)</f>
        <v>0</v>
      </c>
      <c r="V24" s="75" cm="1">
        <f t="array" ref="V24">_xlfn.IFNA(IF(INDEX('Site-Wide'!$M$8:$V$17,MATCH($D24,'Site-Wide'!$L$8:$L$17,0),'Detail-CL'!V$6)="Enables",1,0),0)</f>
        <v>0</v>
      </c>
      <c r="W24" s="75" cm="1">
        <f t="array" ref="W24">_xlfn.IFNA(IF(INDEX('Site-Wide'!$M$8:$V$17,MATCH($D24,'Site-Wide'!$L$8:$L$17,0),'Detail-CL'!W$6)="Enables",1,0),0)</f>
        <v>0</v>
      </c>
      <c r="X24" s="75" cm="1">
        <f t="array" ref="X24">_xlfn.IFNA(IF(INDEX('Site-Wide'!$M$8:$V$17,MATCH($D24,'Site-Wide'!$L$8:$L$17,0),'Detail-CL'!X$6)="Enables",1,0),0)</f>
        <v>0</v>
      </c>
      <c r="Y24" s="75" cm="1">
        <f t="array" ref="Y24">_xlfn.IFNA(IF(INDEX('Site-Wide'!$M$8:$V$17,MATCH($D24,'Site-Wide'!$L$8:$L$17,0),'Detail-CL'!Y$6)="Enables",1,0),0)</f>
        <v>0</v>
      </c>
      <c r="Z24" s="75" cm="1">
        <f t="array" ref="Z24">_xlfn.IFNA(IF(INDEX('Site-Wide'!$M$8:$V$17,MATCH($D24,'Site-Wide'!$L$8:$L$17,0),'Detail-CL'!Z$6)="Enables",1,0),0)</f>
        <v>0</v>
      </c>
      <c r="AA24" s="75" cm="1">
        <f t="array" ref="AA24">_xlfn.IFNA(IF(INDEX('Site-Wide'!$M$8:$V$17,MATCH($D24,'Site-Wide'!$L$8:$L$17,0),'Detail-CL'!AA$6)="Enables",1,0),0)</f>
        <v>0</v>
      </c>
      <c r="AB24" s="75" cm="1">
        <f t="array" ref="AB24">_xlfn.IFNA(IF(INDEX('Site-Wide'!$M$8:$V$17,MATCH($D24,'Site-Wide'!$L$8:$L$17,0),'Detail-CL'!AB$6)="Enables",1,0),0)</f>
        <v>0</v>
      </c>
      <c r="AC24" s="75" cm="1">
        <f t="array" ref="AC24">_xlfn.IFNA(IF(INDEX('Site-Wide'!$M$8:$V$17,MATCH($D24,'Site-Wide'!$L$8:$L$17,0),'Detail-CL'!AC$6)="Enables",1,0),0)</f>
        <v>0</v>
      </c>
      <c r="AD24" s="75" cm="1">
        <f t="array" ref="AD24">_xlfn.IFNA(IF(INDEX('Site-Wide'!$M$8:$V$17,MATCH($D24,'Site-Wide'!$L$8:$L$17,0),'Detail-CL'!AD$6)="Enables",1,0),0)</f>
        <v>0</v>
      </c>
    </row>
    <row r="25" spans="1:30" x14ac:dyDescent="0.25">
      <c r="A25" s="50">
        <v>18</v>
      </c>
      <c r="B25" s="34"/>
      <c r="C25" s="34"/>
      <c r="D25" s="34"/>
      <c r="E25" s="33"/>
      <c r="F25" s="33"/>
      <c r="G25" s="33"/>
      <c r="H25" s="33"/>
      <c r="I25" s="33"/>
      <c r="J25" s="33"/>
      <c r="K25" s="33"/>
      <c r="L25" s="33"/>
      <c r="M25" s="33"/>
      <c r="N25" s="33"/>
      <c r="O25" s="33"/>
      <c r="P25" s="33"/>
      <c r="Q25" s="33"/>
      <c r="R25" s="33"/>
      <c r="S25" s="50" t="str">
        <f>IF(B25="","",_xlfn.IFNA(INDEX('Site-Wide'!$D$8:$D$17,MATCH(D25,'Site-Wide'!$E$8:$E$17,0)),""))</f>
        <v/>
      </c>
      <c r="T25" s="57" t="str">
        <f t="shared" si="1"/>
        <v/>
      </c>
      <c r="U25" s="75" cm="1">
        <f t="array" ref="U25">_xlfn.IFNA(IF(INDEX('Site-Wide'!$M$8:$V$17,MATCH($D25,'Site-Wide'!$L$8:$L$17,0),'Detail-CL'!U$6)="Enables",1,0),0)</f>
        <v>0</v>
      </c>
      <c r="V25" s="75" cm="1">
        <f t="array" ref="V25">_xlfn.IFNA(IF(INDEX('Site-Wide'!$M$8:$V$17,MATCH($D25,'Site-Wide'!$L$8:$L$17,0),'Detail-CL'!V$6)="Enables",1,0),0)</f>
        <v>0</v>
      </c>
      <c r="W25" s="75" cm="1">
        <f t="array" ref="W25">_xlfn.IFNA(IF(INDEX('Site-Wide'!$M$8:$V$17,MATCH($D25,'Site-Wide'!$L$8:$L$17,0),'Detail-CL'!W$6)="Enables",1,0),0)</f>
        <v>0</v>
      </c>
      <c r="X25" s="75" cm="1">
        <f t="array" ref="X25">_xlfn.IFNA(IF(INDEX('Site-Wide'!$M$8:$V$17,MATCH($D25,'Site-Wide'!$L$8:$L$17,0),'Detail-CL'!X$6)="Enables",1,0),0)</f>
        <v>0</v>
      </c>
      <c r="Y25" s="75" cm="1">
        <f t="array" ref="Y25">_xlfn.IFNA(IF(INDEX('Site-Wide'!$M$8:$V$17,MATCH($D25,'Site-Wide'!$L$8:$L$17,0),'Detail-CL'!Y$6)="Enables",1,0),0)</f>
        <v>0</v>
      </c>
      <c r="Z25" s="75" cm="1">
        <f t="array" ref="Z25">_xlfn.IFNA(IF(INDEX('Site-Wide'!$M$8:$V$17,MATCH($D25,'Site-Wide'!$L$8:$L$17,0),'Detail-CL'!Z$6)="Enables",1,0),0)</f>
        <v>0</v>
      </c>
      <c r="AA25" s="75" cm="1">
        <f t="array" ref="AA25">_xlfn.IFNA(IF(INDEX('Site-Wide'!$M$8:$V$17,MATCH($D25,'Site-Wide'!$L$8:$L$17,0),'Detail-CL'!AA$6)="Enables",1,0),0)</f>
        <v>0</v>
      </c>
      <c r="AB25" s="75" cm="1">
        <f t="array" ref="AB25">_xlfn.IFNA(IF(INDEX('Site-Wide'!$M$8:$V$17,MATCH($D25,'Site-Wide'!$L$8:$L$17,0),'Detail-CL'!AB$6)="Enables",1,0),0)</f>
        <v>0</v>
      </c>
      <c r="AC25" s="75" cm="1">
        <f t="array" ref="AC25">_xlfn.IFNA(IF(INDEX('Site-Wide'!$M$8:$V$17,MATCH($D25,'Site-Wide'!$L$8:$L$17,0),'Detail-CL'!AC$6)="Enables",1,0),0)</f>
        <v>0</v>
      </c>
      <c r="AD25" s="75" cm="1">
        <f t="array" ref="AD25">_xlfn.IFNA(IF(INDEX('Site-Wide'!$M$8:$V$17,MATCH($D25,'Site-Wide'!$L$8:$L$17,0),'Detail-CL'!AD$6)="Enables",1,0),0)</f>
        <v>0</v>
      </c>
    </row>
    <row r="26" spans="1:30" x14ac:dyDescent="0.25">
      <c r="A26" s="50">
        <v>19</v>
      </c>
      <c r="B26" s="34"/>
      <c r="C26" s="34"/>
      <c r="D26" s="34"/>
      <c r="E26" s="33"/>
      <c r="F26" s="33"/>
      <c r="G26" s="33"/>
      <c r="H26" s="33"/>
      <c r="I26" s="33"/>
      <c r="J26" s="33"/>
      <c r="K26" s="33"/>
      <c r="L26" s="33"/>
      <c r="M26" s="33"/>
      <c r="N26" s="33"/>
      <c r="O26" s="33"/>
      <c r="P26" s="33"/>
      <c r="Q26" s="33"/>
      <c r="R26" s="33"/>
      <c r="S26" s="50" t="str">
        <f>IF(B26="","",_xlfn.IFNA(INDEX('Site-Wide'!$D$8:$D$17,MATCH(D26,'Site-Wide'!$E$8:$E$17,0)),""))</f>
        <v/>
      </c>
      <c r="T26" s="57" t="str">
        <f t="shared" si="1"/>
        <v/>
      </c>
      <c r="U26" s="75" cm="1">
        <f t="array" ref="U26">_xlfn.IFNA(IF(INDEX('Site-Wide'!$M$8:$V$17,MATCH($D26,'Site-Wide'!$L$8:$L$17,0),'Detail-CL'!U$6)="Enables",1,0),0)</f>
        <v>0</v>
      </c>
      <c r="V26" s="75" cm="1">
        <f t="array" ref="V26">_xlfn.IFNA(IF(INDEX('Site-Wide'!$M$8:$V$17,MATCH($D26,'Site-Wide'!$L$8:$L$17,0),'Detail-CL'!V$6)="Enables",1,0),0)</f>
        <v>0</v>
      </c>
      <c r="W26" s="75" cm="1">
        <f t="array" ref="W26">_xlfn.IFNA(IF(INDEX('Site-Wide'!$M$8:$V$17,MATCH($D26,'Site-Wide'!$L$8:$L$17,0),'Detail-CL'!W$6)="Enables",1,0),0)</f>
        <v>0</v>
      </c>
      <c r="X26" s="75" cm="1">
        <f t="array" ref="X26">_xlfn.IFNA(IF(INDEX('Site-Wide'!$M$8:$V$17,MATCH($D26,'Site-Wide'!$L$8:$L$17,0),'Detail-CL'!X$6)="Enables",1,0),0)</f>
        <v>0</v>
      </c>
      <c r="Y26" s="75" cm="1">
        <f t="array" ref="Y26">_xlfn.IFNA(IF(INDEX('Site-Wide'!$M$8:$V$17,MATCH($D26,'Site-Wide'!$L$8:$L$17,0),'Detail-CL'!Y$6)="Enables",1,0),0)</f>
        <v>0</v>
      </c>
      <c r="Z26" s="75" cm="1">
        <f t="array" ref="Z26">_xlfn.IFNA(IF(INDEX('Site-Wide'!$M$8:$V$17,MATCH($D26,'Site-Wide'!$L$8:$L$17,0),'Detail-CL'!Z$6)="Enables",1,0),0)</f>
        <v>0</v>
      </c>
      <c r="AA26" s="75" cm="1">
        <f t="array" ref="AA26">_xlfn.IFNA(IF(INDEX('Site-Wide'!$M$8:$V$17,MATCH($D26,'Site-Wide'!$L$8:$L$17,0),'Detail-CL'!AA$6)="Enables",1,0),0)</f>
        <v>0</v>
      </c>
      <c r="AB26" s="75" cm="1">
        <f t="array" ref="AB26">_xlfn.IFNA(IF(INDEX('Site-Wide'!$M$8:$V$17,MATCH($D26,'Site-Wide'!$L$8:$L$17,0),'Detail-CL'!AB$6)="Enables",1,0),0)</f>
        <v>0</v>
      </c>
      <c r="AC26" s="75" cm="1">
        <f t="array" ref="AC26">_xlfn.IFNA(IF(INDEX('Site-Wide'!$M$8:$V$17,MATCH($D26,'Site-Wide'!$L$8:$L$17,0),'Detail-CL'!AC$6)="Enables",1,0),0)</f>
        <v>0</v>
      </c>
      <c r="AD26" s="75" cm="1">
        <f t="array" ref="AD26">_xlfn.IFNA(IF(INDEX('Site-Wide'!$M$8:$V$17,MATCH($D26,'Site-Wide'!$L$8:$L$17,0),'Detail-CL'!AD$6)="Enables",1,0),0)</f>
        <v>0</v>
      </c>
    </row>
    <row r="27" spans="1:30" x14ac:dyDescent="0.25">
      <c r="A27" s="50">
        <v>20</v>
      </c>
      <c r="B27" s="34"/>
      <c r="C27" s="34"/>
      <c r="D27" s="34"/>
      <c r="E27" s="33"/>
      <c r="F27" s="33"/>
      <c r="G27" s="33"/>
      <c r="H27" s="33"/>
      <c r="I27" s="33"/>
      <c r="J27" s="33"/>
      <c r="K27" s="33"/>
      <c r="L27" s="33"/>
      <c r="M27" s="33"/>
      <c r="N27" s="33"/>
      <c r="O27" s="33"/>
      <c r="P27" s="33"/>
      <c r="Q27" s="33"/>
      <c r="R27" s="33"/>
      <c r="S27" s="50" t="str">
        <f>IF(B27="","",_xlfn.IFNA(INDEX('Site-Wide'!$D$8:$D$17,MATCH(D27,'Site-Wide'!$E$8:$E$17,0)),""))</f>
        <v/>
      </c>
      <c r="T27" s="57" t="str">
        <f t="shared" si="1"/>
        <v/>
      </c>
      <c r="U27" s="75" cm="1">
        <f t="array" ref="U27">_xlfn.IFNA(IF(INDEX('Site-Wide'!$M$8:$V$17,MATCH($D27,'Site-Wide'!$L$8:$L$17,0),'Detail-CL'!U$6)="Enables",1,0),0)</f>
        <v>0</v>
      </c>
      <c r="V27" s="75" cm="1">
        <f t="array" ref="V27">_xlfn.IFNA(IF(INDEX('Site-Wide'!$M$8:$V$17,MATCH($D27,'Site-Wide'!$L$8:$L$17,0),'Detail-CL'!V$6)="Enables",1,0),0)</f>
        <v>0</v>
      </c>
      <c r="W27" s="75" cm="1">
        <f t="array" ref="W27">_xlfn.IFNA(IF(INDEX('Site-Wide'!$M$8:$V$17,MATCH($D27,'Site-Wide'!$L$8:$L$17,0),'Detail-CL'!W$6)="Enables",1,0),0)</f>
        <v>0</v>
      </c>
      <c r="X27" s="75" cm="1">
        <f t="array" ref="X27">_xlfn.IFNA(IF(INDEX('Site-Wide'!$M$8:$V$17,MATCH($D27,'Site-Wide'!$L$8:$L$17,0),'Detail-CL'!X$6)="Enables",1,0),0)</f>
        <v>0</v>
      </c>
      <c r="Y27" s="75" cm="1">
        <f t="array" ref="Y27">_xlfn.IFNA(IF(INDEX('Site-Wide'!$M$8:$V$17,MATCH($D27,'Site-Wide'!$L$8:$L$17,0),'Detail-CL'!Y$6)="Enables",1,0),0)</f>
        <v>0</v>
      </c>
      <c r="Z27" s="75" cm="1">
        <f t="array" ref="Z27">_xlfn.IFNA(IF(INDEX('Site-Wide'!$M$8:$V$17,MATCH($D27,'Site-Wide'!$L$8:$L$17,0),'Detail-CL'!Z$6)="Enables",1,0),0)</f>
        <v>0</v>
      </c>
      <c r="AA27" s="75" cm="1">
        <f t="array" ref="AA27">_xlfn.IFNA(IF(INDEX('Site-Wide'!$M$8:$V$17,MATCH($D27,'Site-Wide'!$L$8:$L$17,0),'Detail-CL'!AA$6)="Enables",1,0),0)</f>
        <v>0</v>
      </c>
      <c r="AB27" s="75" cm="1">
        <f t="array" ref="AB27">_xlfn.IFNA(IF(INDEX('Site-Wide'!$M$8:$V$17,MATCH($D27,'Site-Wide'!$L$8:$L$17,0),'Detail-CL'!AB$6)="Enables",1,0),0)</f>
        <v>0</v>
      </c>
      <c r="AC27" s="75" cm="1">
        <f t="array" ref="AC27">_xlfn.IFNA(IF(INDEX('Site-Wide'!$M$8:$V$17,MATCH($D27,'Site-Wide'!$L$8:$L$17,0),'Detail-CL'!AC$6)="Enables",1,0),0)</f>
        <v>0</v>
      </c>
      <c r="AD27" s="75" cm="1">
        <f t="array" ref="AD27">_xlfn.IFNA(IF(INDEX('Site-Wide'!$M$8:$V$17,MATCH($D27,'Site-Wide'!$L$8:$L$17,0),'Detail-CL'!AD$6)="Enables",1,0),0)</f>
        <v>0</v>
      </c>
    </row>
    <row r="28" spans="1:30" x14ac:dyDescent="0.25">
      <c r="A28" s="50">
        <v>21</v>
      </c>
      <c r="B28" s="34"/>
      <c r="C28" s="34"/>
      <c r="D28" s="34"/>
      <c r="E28" s="33"/>
      <c r="F28" s="33"/>
      <c r="G28" s="33"/>
      <c r="H28" s="33"/>
      <c r="I28" s="33"/>
      <c r="J28" s="33"/>
      <c r="K28" s="33"/>
      <c r="L28" s="33"/>
      <c r="M28" s="33"/>
      <c r="N28" s="33"/>
      <c r="O28" s="33"/>
      <c r="P28" s="33"/>
      <c r="Q28" s="33"/>
      <c r="R28" s="33"/>
      <c r="S28" s="50" t="str">
        <f>IF(B28="","",_xlfn.IFNA(INDEX('Site-Wide'!$D$8:$D$17,MATCH(D28,'Site-Wide'!$E$8:$E$17,0)),""))</f>
        <v/>
      </c>
      <c r="T28" s="57" t="str">
        <f t="shared" si="1"/>
        <v/>
      </c>
      <c r="U28" s="75" cm="1">
        <f t="array" ref="U28">_xlfn.IFNA(IF(INDEX('Site-Wide'!$M$8:$V$17,MATCH($D28,'Site-Wide'!$L$8:$L$17,0),'Detail-CL'!U$6)="Enables",1,0),0)</f>
        <v>0</v>
      </c>
      <c r="V28" s="75" cm="1">
        <f t="array" ref="V28">_xlfn.IFNA(IF(INDEX('Site-Wide'!$M$8:$V$17,MATCH($D28,'Site-Wide'!$L$8:$L$17,0),'Detail-CL'!V$6)="Enables",1,0),0)</f>
        <v>0</v>
      </c>
      <c r="W28" s="75" cm="1">
        <f t="array" ref="W28">_xlfn.IFNA(IF(INDEX('Site-Wide'!$M$8:$V$17,MATCH($D28,'Site-Wide'!$L$8:$L$17,0),'Detail-CL'!W$6)="Enables",1,0),0)</f>
        <v>0</v>
      </c>
      <c r="X28" s="75" cm="1">
        <f t="array" ref="X28">_xlfn.IFNA(IF(INDEX('Site-Wide'!$M$8:$V$17,MATCH($D28,'Site-Wide'!$L$8:$L$17,0),'Detail-CL'!X$6)="Enables",1,0),0)</f>
        <v>0</v>
      </c>
      <c r="Y28" s="75" cm="1">
        <f t="array" ref="Y28">_xlfn.IFNA(IF(INDEX('Site-Wide'!$M$8:$V$17,MATCH($D28,'Site-Wide'!$L$8:$L$17,0),'Detail-CL'!Y$6)="Enables",1,0),0)</f>
        <v>0</v>
      </c>
      <c r="Z28" s="75" cm="1">
        <f t="array" ref="Z28">_xlfn.IFNA(IF(INDEX('Site-Wide'!$M$8:$V$17,MATCH($D28,'Site-Wide'!$L$8:$L$17,0),'Detail-CL'!Z$6)="Enables",1,0),0)</f>
        <v>0</v>
      </c>
      <c r="AA28" s="75" cm="1">
        <f t="array" ref="AA28">_xlfn.IFNA(IF(INDEX('Site-Wide'!$M$8:$V$17,MATCH($D28,'Site-Wide'!$L$8:$L$17,0),'Detail-CL'!AA$6)="Enables",1,0),0)</f>
        <v>0</v>
      </c>
      <c r="AB28" s="75" cm="1">
        <f t="array" ref="AB28">_xlfn.IFNA(IF(INDEX('Site-Wide'!$M$8:$V$17,MATCH($D28,'Site-Wide'!$L$8:$L$17,0),'Detail-CL'!AB$6)="Enables",1,0),0)</f>
        <v>0</v>
      </c>
      <c r="AC28" s="75" cm="1">
        <f t="array" ref="AC28">_xlfn.IFNA(IF(INDEX('Site-Wide'!$M$8:$V$17,MATCH($D28,'Site-Wide'!$L$8:$L$17,0),'Detail-CL'!AC$6)="Enables",1,0),0)</f>
        <v>0</v>
      </c>
      <c r="AD28" s="75" cm="1">
        <f t="array" ref="AD28">_xlfn.IFNA(IF(INDEX('Site-Wide'!$M$8:$V$17,MATCH($D28,'Site-Wide'!$L$8:$L$17,0),'Detail-CL'!AD$6)="Enables",1,0),0)</f>
        <v>0</v>
      </c>
    </row>
    <row r="29" spans="1:30" x14ac:dyDescent="0.25">
      <c r="A29" s="50">
        <v>22</v>
      </c>
      <c r="B29" s="34"/>
      <c r="C29" s="34"/>
      <c r="D29" s="34"/>
      <c r="E29" s="33"/>
      <c r="F29" s="33"/>
      <c r="G29" s="33"/>
      <c r="H29" s="33"/>
      <c r="I29" s="33"/>
      <c r="J29" s="33"/>
      <c r="K29" s="33"/>
      <c r="L29" s="33"/>
      <c r="M29" s="33"/>
      <c r="N29" s="33"/>
      <c r="O29" s="33"/>
      <c r="P29" s="33"/>
      <c r="Q29" s="33"/>
      <c r="R29" s="33"/>
      <c r="S29" s="50" t="str">
        <f>IF(B29="","",_xlfn.IFNA(INDEX('Site-Wide'!$D$8:$D$17,MATCH(D29,'Site-Wide'!$E$8:$E$17,0)),""))</f>
        <v/>
      </c>
      <c r="T29" s="57" t="str">
        <f t="shared" si="1"/>
        <v/>
      </c>
      <c r="U29" s="75" cm="1">
        <f t="array" ref="U29">_xlfn.IFNA(IF(INDEX('Site-Wide'!$M$8:$V$17,MATCH($D29,'Site-Wide'!$L$8:$L$17,0),'Detail-CL'!U$6)="Enables",1,0),0)</f>
        <v>0</v>
      </c>
      <c r="V29" s="75" cm="1">
        <f t="array" ref="V29">_xlfn.IFNA(IF(INDEX('Site-Wide'!$M$8:$V$17,MATCH($D29,'Site-Wide'!$L$8:$L$17,0),'Detail-CL'!V$6)="Enables",1,0),0)</f>
        <v>0</v>
      </c>
      <c r="W29" s="75" cm="1">
        <f t="array" ref="W29">_xlfn.IFNA(IF(INDEX('Site-Wide'!$M$8:$V$17,MATCH($D29,'Site-Wide'!$L$8:$L$17,0),'Detail-CL'!W$6)="Enables",1,0),0)</f>
        <v>0</v>
      </c>
      <c r="X29" s="75" cm="1">
        <f t="array" ref="X29">_xlfn.IFNA(IF(INDEX('Site-Wide'!$M$8:$V$17,MATCH($D29,'Site-Wide'!$L$8:$L$17,0),'Detail-CL'!X$6)="Enables",1,0),0)</f>
        <v>0</v>
      </c>
      <c r="Y29" s="75" cm="1">
        <f t="array" ref="Y29">_xlfn.IFNA(IF(INDEX('Site-Wide'!$M$8:$V$17,MATCH($D29,'Site-Wide'!$L$8:$L$17,0),'Detail-CL'!Y$6)="Enables",1,0),0)</f>
        <v>0</v>
      </c>
      <c r="Z29" s="75" cm="1">
        <f t="array" ref="Z29">_xlfn.IFNA(IF(INDEX('Site-Wide'!$M$8:$V$17,MATCH($D29,'Site-Wide'!$L$8:$L$17,0),'Detail-CL'!Z$6)="Enables",1,0),0)</f>
        <v>0</v>
      </c>
      <c r="AA29" s="75" cm="1">
        <f t="array" ref="AA29">_xlfn.IFNA(IF(INDEX('Site-Wide'!$M$8:$V$17,MATCH($D29,'Site-Wide'!$L$8:$L$17,0),'Detail-CL'!AA$6)="Enables",1,0),0)</f>
        <v>0</v>
      </c>
      <c r="AB29" s="75" cm="1">
        <f t="array" ref="AB29">_xlfn.IFNA(IF(INDEX('Site-Wide'!$M$8:$V$17,MATCH($D29,'Site-Wide'!$L$8:$L$17,0),'Detail-CL'!AB$6)="Enables",1,0),0)</f>
        <v>0</v>
      </c>
      <c r="AC29" s="75" cm="1">
        <f t="array" ref="AC29">_xlfn.IFNA(IF(INDEX('Site-Wide'!$M$8:$V$17,MATCH($D29,'Site-Wide'!$L$8:$L$17,0),'Detail-CL'!AC$6)="Enables",1,0),0)</f>
        <v>0</v>
      </c>
      <c r="AD29" s="75" cm="1">
        <f t="array" ref="AD29">_xlfn.IFNA(IF(INDEX('Site-Wide'!$M$8:$V$17,MATCH($D29,'Site-Wide'!$L$8:$L$17,0),'Detail-CL'!AD$6)="Enables",1,0),0)</f>
        <v>0</v>
      </c>
    </row>
    <row r="30" spans="1:30" x14ac:dyDescent="0.25">
      <c r="A30" s="50">
        <v>23</v>
      </c>
      <c r="B30" s="34"/>
      <c r="C30" s="34"/>
      <c r="D30" s="34"/>
      <c r="E30" s="33"/>
      <c r="F30" s="33"/>
      <c r="G30" s="33"/>
      <c r="H30" s="33"/>
      <c r="I30" s="33"/>
      <c r="J30" s="33"/>
      <c r="K30" s="33"/>
      <c r="L30" s="33"/>
      <c r="M30" s="33"/>
      <c r="N30" s="33"/>
      <c r="O30" s="33"/>
      <c r="P30" s="33"/>
      <c r="Q30" s="33"/>
      <c r="R30" s="33"/>
      <c r="S30" s="50" t="str">
        <f>IF(B30="","",_xlfn.IFNA(INDEX('Site-Wide'!$D$8:$D$17,MATCH(D30,'Site-Wide'!$E$8:$E$17,0)),""))</f>
        <v/>
      </c>
      <c r="T30" s="57" t="str">
        <f t="shared" si="1"/>
        <v/>
      </c>
      <c r="U30" s="75" cm="1">
        <f t="array" ref="U30">_xlfn.IFNA(IF(INDEX('Site-Wide'!$M$8:$V$17,MATCH($D30,'Site-Wide'!$L$8:$L$17,0),'Detail-CL'!U$6)="Enables",1,0),0)</f>
        <v>0</v>
      </c>
      <c r="V30" s="75" cm="1">
        <f t="array" ref="V30">_xlfn.IFNA(IF(INDEX('Site-Wide'!$M$8:$V$17,MATCH($D30,'Site-Wide'!$L$8:$L$17,0),'Detail-CL'!V$6)="Enables",1,0),0)</f>
        <v>0</v>
      </c>
      <c r="W30" s="75" cm="1">
        <f t="array" ref="W30">_xlfn.IFNA(IF(INDEX('Site-Wide'!$M$8:$V$17,MATCH($D30,'Site-Wide'!$L$8:$L$17,0),'Detail-CL'!W$6)="Enables",1,0),0)</f>
        <v>0</v>
      </c>
      <c r="X30" s="75" cm="1">
        <f t="array" ref="X30">_xlfn.IFNA(IF(INDEX('Site-Wide'!$M$8:$V$17,MATCH($D30,'Site-Wide'!$L$8:$L$17,0),'Detail-CL'!X$6)="Enables",1,0),0)</f>
        <v>0</v>
      </c>
      <c r="Y30" s="75" cm="1">
        <f t="array" ref="Y30">_xlfn.IFNA(IF(INDEX('Site-Wide'!$M$8:$V$17,MATCH($D30,'Site-Wide'!$L$8:$L$17,0),'Detail-CL'!Y$6)="Enables",1,0),0)</f>
        <v>0</v>
      </c>
      <c r="Z30" s="75" cm="1">
        <f t="array" ref="Z30">_xlfn.IFNA(IF(INDEX('Site-Wide'!$M$8:$V$17,MATCH($D30,'Site-Wide'!$L$8:$L$17,0),'Detail-CL'!Z$6)="Enables",1,0),0)</f>
        <v>0</v>
      </c>
      <c r="AA30" s="75" cm="1">
        <f t="array" ref="AA30">_xlfn.IFNA(IF(INDEX('Site-Wide'!$M$8:$V$17,MATCH($D30,'Site-Wide'!$L$8:$L$17,0),'Detail-CL'!AA$6)="Enables",1,0),0)</f>
        <v>0</v>
      </c>
      <c r="AB30" s="75" cm="1">
        <f t="array" ref="AB30">_xlfn.IFNA(IF(INDEX('Site-Wide'!$M$8:$V$17,MATCH($D30,'Site-Wide'!$L$8:$L$17,0),'Detail-CL'!AB$6)="Enables",1,0),0)</f>
        <v>0</v>
      </c>
      <c r="AC30" s="75" cm="1">
        <f t="array" ref="AC30">_xlfn.IFNA(IF(INDEX('Site-Wide'!$M$8:$V$17,MATCH($D30,'Site-Wide'!$L$8:$L$17,0),'Detail-CL'!AC$6)="Enables",1,0),0)</f>
        <v>0</v>
      </c>
      <c r="AD30" s="75" cm="1">
        <f t="array" ref="AD30">_xlfn.IFNA(IF(INDEX('Site-Wide'!$M$8:$V$17,MATCH($D30,'Site-Wide'!$L$8:$L$17,0),'Detail-CL'!AD$6)="Enables",1,0),0)</f>
        <v>0</v>
      </c>
    </row>
    <row r="31" spans="1:30" x14ac:dyDescent="0.25">
      <c r="A31" s="50">
        <v>24</v>
      </c>
      <c r="B31" s="34"/>
      <c r="C31" s="34"/>
      <c r="D31" s="34"/>
      <c r="E31" s="33"/>
      <c r="F31" s="33"/>
      <c r="G31" s="33"/>
      <c r="H31" s="33"/>
      <c r="I31" s="33"/>
      <c r="J31" s="33"/>
      <c r="K31" s="33"/>
      <c r="L31" s="33"/>
      <c r="M31" s="33"/>
      <c r="N31" s="33"/>
      <c r="O31" s="33"/>
      <c r="P31" s="33"/>
      <c r="Q31" s="33"/>
      <c r="R31" s="33"/>
      <c r="S31" s="50" t="str">
        <f>IF(B31="","",_xlfn.IFNA(INDEX('Site-Wide'!$D$8:$D$17,MATCH(D31,'Site-Wide'!$E$8:$E$17,0)),""))</f>
        <v/>
      </c>
      <c r="T31" s="57" t="str">
        <f t="shared" si="1"/>
        <v/>
      </c>
      <c r="U31" s="75" cm="1">
        <f t="array" ref="U31">_xlfn.IFNA(IF(INDEX('Site-Wide'!$M$8:$V$17,MATCH($D31,'Site-Wide'!$L$8:$L$17,0),'Detail-CL'!U$6)="Enables",1,0),0)</f>
        <v>0</v>
      </c>
      <c r="V31" s="75" cm="1">
        <f t="array" ref="V31">_xlfn.IFNA(IF(INDEX('Site-Wide'!$M$8:$V$17,MATCH($D31,'Site-Wide'!$L$8:$L$17,0),'Detail-CL'!V$6)="Enables",1,0),0)</f>
        <v>0</v>
      </c>
      <c r="W31" s="75" cm="1">
        <f t="array" ref="W31">_xlfn.IFNA(IF(INDEX('Site-Wide'!$M$8:$V$17,MATCH($D31,'Site-Wide'!$L$8:$L$17,0),'Detail-CL'!W$6)="Enables",1,0),0)</f>
        <v>0</v>
      </c>
      <c r="X31" s="75" cm="1">
        <f t="array" ref="X31">_xlfn.IFNA(IF(INDEX('Site-Wide'!$M$8:$V$17,MATCH($D31,'Site-Wide'!$L$8:$L$17,0),'Detail-CL'!X$6)="Enables",1,0),0)</f>
        <v>0</v>
      </c>
      <c r="Y31" s="75" cm="1">
        <f t="array" ref="Y31">_xlfn.IFNA(IF(INDEX('Site-Wide'!$M$8:$V$17,MATCH($D31,'Site-Wide'!$L$8:$L$17,0),'Detail-CL'!Y$6)="Enables",1,0),0)</f>
        <v>0</v>
      </c>
      <c r="Z31" s="75" cm="1">
        <f t="array" ref="Z31">_xlfn.IFNA(IF(INDEX('Site-Wide'!$M$8:$V$17,MATCH($D31,'Site-Wide'!$L$8:$L$17,0),'Detail-CL'!Z$6)="Enables",1,0),0)</f>
        <v>0</v>
      </c>
      <c r="AA31" s="75" cm="1">
        <f t="array" ref="AA31">_xlfn.IFNA(IF(INDEX('Site-Wide'!$M$8:$V$17,MATCH($D31,'Site-Wide'!$L$8:$L$17,0),'Detail-CL'!AA$6)="Enables",1,0),0)</f>
        <v>0</v>
      </c>
      <c r="AB31" s="75" cm="1">
        <f t="array" ref="AB31">_xlfn.IFNA(IF(INDEX('Site-Wide'!$M$8:$V$17,MATCH($D31,'Site-Wide'!$L$8:$L$17,0),'Detail-CL'!AB$6)="Enables",1,0),0)</f>
        <v>0</v>
      </c>
      <c r="AC31" s="75" cm="1">
        <f t="array" ref="AC31">_xlfn.IFNA(IF(INDEX('Site-Wide'!$M$8:$V$17,MATCH($D31,'Site-Wide'!$L$8:$L$17,0),'Detail-CL'!AC$6)="Enables",1,0),0)</f>
        <v>0</v>
      </c>
      <c r="AD31" s="75" cm="1">
        <f t="array" ref="AD31">_xlfn.IFNA(IF(INDEX('Site-Wide'!$M$8:$V$17,MATCH($D31,'Site-Wide'!$L$8:$L$17,0),'Detail-CL'!AD$6)="Enables",1,0),0)</f>
        <v>0</v>
      </c>
    </row>
    <row r="32" spans="1:30" x14ac:dyDescent="0.25">
      <c r="A32" s="50">
        <v>25</v>
      </c>
      <c r="B32" s="34"/>
      <c r="C32" s="34"/>
      <c r="D32" s="34"/>
      <c r="E32" s="33"/>
      <c r="F32" s="33"/>
      <c r="G32" s="33"/>
      <c r="H32" s="33"/>
      <c r="I32" s="33"/>
      <c r="J32" s="33"/>
      <c r="K32" s="33"/>
      <c r="L32" s="33"/>
      <c r="M32" s="33"/>
      <c r="N32" s="33"/>
      <c r="O32" s="33"/>
      <c r="P32" s="33"/>
      <c r="Q32" s="33"/>
      <c r="R32" s="33"/>
      <c r="S32" s="50" t="str">
        <f>IF(B32="","",_xlfn.IFNA(INDEX('Site-Wide'!$D$8:$D$17,MATCH(D32,'Site-Wide'!$E$8:$E$17,0)),""))</f>
        <v/>
      </c>
      <c r="T32" s="57" t="str">
        <f t="shared" si="1"/>
        <v/>
      </c>
      <c r="U32" s="75" cm="1">
        <f t="array" ref="U32">_xlfn.IFNA(IF(INDEX('Site-Wide'!$M$8:$V$17,MATCH($D32,'Site-Wide'!$L$8:$L$17,0),'Detail-CL'!U$6)="Enables",1,0),0)</f>
        <v>0</v>
      </c>
      <c r="V32" s="75" cm="1">
        <f t="array" ref="V32">_xlfn.IFNA(IF(INDEX('Site-Wide'!$M$8:$V$17,MATCH($D32,'Site-Wide'!$L$8:$L$17,0),'Detail-CL'!V$6)="Enables",1,0),0)</f>
        <v>0</v>
      </c>
      <c r="W32" s="75" cm="1">
        <f t="array" ref="W32">_xlfn.IFNA(IF(INDEX('Site-Wide'!$M$8:$V$17,MATCH($D32,'Site-Wide'!$L$8:$L$17,0),'Detail-CL'!W$6)="Enables",1,0),0)</f>
        <v>0</v>
      </c>
      <c r="X32" s="75" cm="1">
        <f t="array" ref="X32">_xlfn.IFNA(IF(INDEX('Site-Wide'!$M$8:$V$17,MATCH($D32,'Site-Wide'!$L$8:$L$17,0),'Detail-CL'!X$6)="Enables",1,0),0)</f>
        <v>0</v>
      </c>
      <c r="Y32" s="75" cm="1">
        <f t="array" ref="Y32">_xlfn.IFNA(IF(INDEX('Site-Wide'!$M$8:$V$17,MATCH($D32,'Site-Wide'!$L$8:$L$17,0),'Detail-CL'!Y$6)="Enables",1,0),0)</f>
        <v>0</v>
      </c>
      <c r="Z32" s="75" cm="1">
        <f t="array" ref="Z32">_xlfn.IFNA(IF(INDEX('Site-Wide'!$M$8:$V$17,MATCH($D32,'Site-Wide'!$L$8:$L$17,0),'Detail-CL'!Z$6)="Enables",1,0),0)</f>
        <v>0</v>
      </c>
      <c r="AA32" s="75" cm="1">
        <f t="array" ref="AA32">_xlfn.IFNA(IF(INDEX('Site-Wide'!$M$8:$V$17,MATCH($D32,'Site-Wide'!$L$8:$L$17,0),'Detail-CL'!AA$6)="Enables",1,0),0)</f>
        <v>0</v>
      </c>
      <c r="AB32" s="75" cm="1">
        <f t="array" ref="AB32">_xlfn.IFNA(IF(INDEX('Site-Wide'!$M$8:$V$17,MATCH($D32,'Site-Wide'!$L$8:$L$17,0),'Detail-CL'!AB$6)="Enables",1,0),0)</f>
        <v>0</v>
      </c>
      <c r="AC32" s="75" cm="1">
        <f t="array" ref="AC32">_xlfn.IFNA(IF(INDEX('Site-Wide'!$M$8:$V$17,MATCH($D32,'Site-Wide'!$L$8:$L$17,0),'Detail-CL'!AC$6)="Enables",1,0),0)</f>
        <v>0</v>
      </c>
      <c r="AD32" s="75" cm="1">
        <f t="array" ref="AD32">_xlfn.IFNA(IF(INDEX('Site-Wide'!$M$8:$V$17,MATCH($D32,'Site-Wide'!$L$8:$L$17,0),'Detail-CL'!AD$6)="Enables",1,0),0)</f>
        <v>0</v>
      </c>
    </row>
    <row r="33" spans="1:30" x14ac:dyDescent="0.25">
      <c r="A33" s="50">
        <v>26</v>
      </c>
      <c r="B33" s="34"/>
      <c r="C33" s="34"/>
      <c r="D33" s="34"/>
      <c r="E33" s="33"/>
      <c r="F33" s="33"/>
      <c r="G33" s="33"/>
      <c r="H33" s="33"/>
      <c r="I33" s="33"/>
      <c r="J33" s="33"/>
      <c r="K33" s="33"/>
      <c r="L33" s="33"/>
      <c r="M33" s="33"/>
      <c r="N33" s="33"/>
      <c r="O33" s="33"/>
      <c r="P33" s="33"/>
      <c r="Q33" s="33"/>
      <c r="R33" s="33"/>
      <c r="S33" s="50" t="str">
        <f>IF(B33="","",_xlfn.IFNA(INDEX('Site-Wide'!$D$8:$D$17,MATCH(D33,'Site-Wide'!$E$8:$E$17,0)),""))</f>
        <v/>
      </c>
      <c r="T33" s="57" t="str">
        <f t="shared" si="1"/>
        <v/>
      </c>
      <c r="U33" s="75" cm="1">
        <f t="array" ref="U33">_xlfn.IFNA(IF(INDEX('Site-Wide'!$M$8:$V$17,MATCH($D33,'Site-Wide'!$L$8:$L$17,0),'Detail-CL'!U$6)="Enables",1,0),0)</f>
        <v>0</v>
      </c>
      <c r="V33" s="75" cm="1">
        <f t="array" ref="V33">_xlfn.IFNA(IF(INDEX('Site-Wide'!$M$8:$V$17,MATCH($D33,'Site-Wide'!$L$8:$L$17,0),'Detail-CL'!V$6)="Enables",1,0),0)</f>
        <v>0</v>
      </c>
      <c r="W33" s="75" cm="1">
        <f t="array" ref="W33">_xlfn.IFNA(IF(INDEX('Site-Wide'!$M$8:$V$17,MATCH($D33,'Site-Wide'!$L$8:$L$17,0),'Detail-CL'!W$6)="Enables",1,0),0)</f>
        <v>0</v>
      </c>
      <c r="X33" s="75" cm="1">
        <f t="array" ref="X33">_xlfn.IFNA(IF(INDEX('Site-Wide'!$M$8:$V$17,MATCH($D33,'Site-Wide'!$L$8:$L$17,0),'Detail-CL'!X$6)="Enables",1,0),0)</f>
        <v>0</v>
      </c>
      <c r="Y33" s="75" cm="1">
        <f t="array" ref="Y33">_xlfn.IFNA(IF(INDEX('Site-Wide'!$M$8:$V$17,MATCH($D33,'Site-Wide'!$L$8:$L$17,0),'Detail-CL'!Y$6)="Enables",1,0),0)</f>
        <v>0</v>
      </c>
      <c r="Z33" s="75" cm="1">
        <f t="array" ref="Z33">_xlfn.IFNA(IF(INDEX('Site-Wide'!$M$8:$V$17,MATCH($D33,'Site-Wide'!$L$8:$L$17,0),'Detail-CL'!Z$6)="Enables",1,0),0)</f>
        <v>0</v>
      </c>
      <c r="AA33" s="75" cm="1">
        <f t="array" ref="AA33">_xlfn.IFNA(IF(INDEX('Site-Wide'!$M$8:$V$17,MATCH($D33,'Site-Wide'!$L$8:$L$17,0),'Detail-CL'!AA$6)="Enables",1,0),0)</f>
        <v>0</v>
      </c>
      <c r="AB33" s="75" cm="1">
        <f t="array" ref="AB33">_xlfn.IFNA(IF(INDEX('Site-Wide'!$M$8:$V$17,MATCH($D33,'Site-Wide'!$L$8:$L$17,0),'Detail-CL'!AB$6)="Enables",1,0),0)</f>
        <v>0</v>
      </c>
      <c r="AC33" s="75" cm="1">
        <f t="array" ref="AC33">_xlfn.IFNA(IF(INDEX('Site-Wide'!$M$8:$V$17,MATCH($D33,'Site-Wide'!$L$8:$L$17,0),'Detail-CL'!AC$6)="Enables",1,0),0)</f>
        <v>0</v>
      </c>
      <c r="AD33" s="75" cm="1">
        <f t="array" ref="AD33">_xlfn.IFNA(IF(INDEX('Site-Wide'!$M$8:$V$17,MATCH($D33,'Site-Wide'!$L$8:$L$17,0),'Detail-CL'!AD$6)="Enables",1,0),0)</f>
        <v>0</v>
      </c>
    </row>
    <row r="34" spans="1:30" x14ac:dyDescent="0.25">
      <c r="A34" s="50">
        <v>27</v>
      </c>
      <c r="B34" s="34"/>
      <c r="C34" s="34"/>
      <c r="D34" s="34"/>
      <c r="E34" s="33"/>
      <c r="F34" s="33"/>
      <c r="G34" s="33"/>
      <c r="H34" s="33"/>
      <c r="I34" s="33"/>
      <c r="J34" s="33"/>
      <c r="K34" s="33"/>
      <c r="L34" s="33"/>
      <c r="M34" s="33"/>
      <c r="N34" s="33"/>
      <c r="O34" s="33"/>
      <c r="P34" s="33"/>
      <c r="Q34" s="33"/>
      <c r="R34" s="33"/>
      <c r="S34" s="50" t="str">
        <f>IF(B34="","",_xlfn.IFNA(INDEX('Site-Wide'!$D$8:$D$17,MATCH(D34,'Site-Wide'!$E$8:$E$17,0)),""))</f>
        <v/>
      </c>
      <c r="T34" s="57" t="str">
        <f t="shared" si="1"/>
        <v/>
      </c>
      <c r="U34" s="75" cm="1">
        <f t="array" ref="U34">_xlfn.IFNA(IF(INDEX('Site-Wide'!$M$8:$V$17,MATCH($D34,'Site-Wide'!$L$8:$L$17,0),'Detail-CL'!U$6)="Enables",1,0),0)</f>
        <v>0</v>
      </c>
      <c r="V34" s="75" cm="1">
        <f t="array" ref="V34">_xlfn.IFNA(IF(INDEX('Site-Wide'!$M$8:$V$17,MATCH($D34,'Site-Wide'!$L$8:$L$17,0),'Detail-CL'!V$6)="Enables",1,0),0)</f>
        <v>0</v>
      </c>
      <c r="W34" s="75" cm="1">
        <f t="array" ref="W34">_xlfn.IFNA(IF(INDEX('Site-Wide'!$M$8:$V$17,MATCH($D34,'Site-Wide'!$L$8:$L$17,0),'Detail-CL'!W$6)="Enables",1,0),0)</f>
        <v>0</v>
      </c>
      <c r="X34" s="75" cm="1">
        <f t="array" ref="X34">_xlfn.IFNA(IF(INDEX('Site-Wide'!$M$8:$V$17,MATCH($D34,'Site-Wide'!$L$8:$L$17,0),'Detail-CL'!X$6)="Enables",1,0),0)</f>
        <v>0</v>
      </c>
      <c r="Y34" s="75" cm="1">
        <f t="array" ref="Y34">_xlfn.IFNA(IF(INDEX('Site-Wide'!$M$8:$V$17,MATCH($D34,'Site-Wide'!$L$8:$L$17,0),'Detail-CL'!Y$6)="Enables",1,0),0)</f>
        <v>0</v>
      </c>
      <c r="Z34" s="75" cm="1">
        <f t="array" ref="Z34">_xlfn.IFNA(IF(INDEX('Site-Wide'!$M$8:$V$17,MATCH($D34,'Site-Wide'!$L$8:$L$17,0),'Detail-CL'!Z$6)="Enables",1,0),0)</f>
        <v>0</v>
      </c>
      <c r="AA34" s="75" cm="1">
        <f t="array" ref="AA34">_xlfn.IFNA(IF(INDEX('Site-Wide'!$M$8:$V$17,MATCH($D34,'Site-Wide'!$L$8:$L$17,0),'Detail-CL'!AA$6)="Enables",1,0),0)</f>
        <v>0</v>
      </c>
      <c r="AB34" s="75" cm="1">
        <f t="array" ref="AB34">_xlfn.IFNA(IF(INDEX('Site-Wide'!$M$8:$V$17,MATCH($D34,'Site-Wide'!$L$8:$L$17,0),'Detail-CL'!AB$6)="Enables",1,0),0)</f>
        <v>0</v>
      </c>
      <c r="AC34" s="75" cm="1">
        <f t="array" ref="AC34">_xlfn.IFNA(IF(INDEX('Site-Wide'!$M$8:$V$17,MATCH($D34,'Site-Wide'!$L$8:$L$17,0),'Detail-CL'!AC$6)="Enables",1,0),0)</f>
        <v>0</v>
      </c>
      <c r="AD34" s="75" cm="1">
        <f t="array" ref="AD34">_xlfn.IFNA(IF(INDEX('Site-Wide'!$M$8:$V$17,MATCH($D34,'Site-Wide'!$L$8:$L$17,0),'Detail-CL'!AD$6)="Enables",1,0),0)</f>
        <v>0</v>
      </c>
    </row>
    <row r="35" spans="1:30" x14ac:dyDescent="0.25">
      <c r="A35" s="50">
        <v>28</v>
      </c>
      <c r="B35" s="34"/>
      <c r="C35" s="34"/>
      <c r="D35" s="34"/>
      <c r="E35" s="33"/>
      <c r="F35" s="33"/>
      <c r="G35" s="33"/>
      <c r="H35" s="33"/>
      <c r="I35" s="33"/>
      <c r="J35" s="33"/>
      <c r="K35" s="33"/>
      <c r="L35" s="33"/>
      <c r="M35" s="33"/>
      <c r="N35" s="33"/>
      <c r="O35" s="33"/>
      <c r="P35" s="33"/>
      <c r="Q35" s="33"/>
      <c r="R35" s="33"/>
      <c r="S35" s="50" t="str">
        <f>IF(B35="","",_xlfn.IFNA(INDEX('Site-Wide'!$D$8:$D$17,MATCH(D35,'Site-Wide'!$E$8:$E$17,0)),""))</f>
        <v/>
      </c>
      <c r="T35" s="57" t="str">
        <f t="shared" si="1"/>
        <v/>
      </c>
      <c r="U35" s="75" cm="1">
        <f t="array" ref="U35">_xlfn.IFNA(IF(INDEX('Site-Wide'!$M$8:$V$17,MATCH($D35,'Site-Wide'!$L$8:$L$17,0),'Detail-CL'!U$6)="Enables",1,0),0)</f>
        <v>0</v>
      </c>
      <c r="V35" s="75" cm="1">
        <f t="array" ref="V35">_xlfn.IFNA(IF(INDEX('Site-Wide'!$M$8:$V$17,MATCH($D35,'Site-Wide'!$L$8:$L$17,0),'Detail-CL'!V$6)="Enables",1,0),0)</f>
        <v>0</v>
      </c>
      <c r="W35" s="75" cm="1">
        <f t="array" ref="W35">_xlfn.IFNA(IF(INDEX('Site-Wide'!$M$8:$V$17,MATCH($D35,'Site-Wide'!$L$8:$L$17,0),'Detail-CL'!W$6)="Enables",1,0),0)</f>
        <v>0</v>
      </c>
      <c r="X35" s="75" cm="1">
        <f t="array" ref="X35">_xlfn.IFNA(IF(INDEX('Site-Wide'!$M$8:$V$17,MATCH($D35,'Site-Wide'!$L$8:$L$17,0),'Detail-CL'!X$6)="Enables",1,0),0)</f>
        <v>0</v>
      </c>
      <c r="Y35" s="75" cm="1">
        <f t="array" ref="Y35">_xlfn.IFNA(IF(INDEX('Site-Wide'!$M$8:$V$17,MATCH($D35,'Site-Wide'!$L$8:$L$17,0),'Detail-CL'!Y$6)="Enables",1,0),0)</f>
        <v>0</v>
      </c>
      <c r="Z35" s="75" cm="1">
        <f t="array" ref="Z35">_xlfn.IFNA(IF(INDEX('Site-Wide'!$M$8:$V$17,MATCH($D35,'Site-Wide'!$L$8:$L$17,0),'Detail-CL'!Z$6)="Enables",1,0),0)</f>
        <v>0</v>
      </c>
      <c r="AA35" s="75" cm="1">
        <f t="array" ref="AA35">_xlfn.IFNA(IF(INDEX('Site-Wide'!$M$8:$V$17,MATCH($D35,'Site-Wide'!$L$8:$L$17,0),'Detail-CL'!AA$6)="Enables",1,0),0)</f>
        <v>0</v>
      </c>
      <c r="AB35" s="75" cm="1">
        <f t="array" ref="AB35">_xlfn.IFNA(IF(INDEX('Site-Wide'!$M$8:$V$17,MATCH($D35,'Site-Wide'!$L$8:$L$17,0),'Detail-CL'!AB$6)="Enables",1,0),0)</f>
        <v>0</v>
      </c>
      <c r="AC35" s="75" cm="1">
        <f t="array" ref="AC35">_xlfn.IFNA(IF(INDEX('Site-Wide'!$M$8:$V$17,MATCH($D35,'Site-Wide'!$L$8:$L$17,0),'Detail-CL'!AC$6)="Enables",1,0),0)</f>
        <v>0</v>
      </c>
      <c r="AD35" s="75" cm="1">
        <f t="array" ref="AD35">_xlfn.IFNA(IF(INDEX('Site-Wide'!$M$8:$V$17,MATCH($D35,'Site-Wide'!$L$8:$L$17,0),'Detail-CL'!AD$6)="Enables",1,0),0)</f>
        <v>0</v>
      </c>
    </row>
    <row r="36" spans="1:30" x14ac:dyDescent="0.25">
      <c r="A36" s="50">
        <v>29</v>
      </c>
      <c r="B36" s="34"/>
      <c r="C36" s="34"/>
      <c r="D36" s="34"/>
      <c r="E36" s="33"/>
      <c r="F36" s="33"/>
      <c r="G36" s="33"/>
      <c r="H36" s="33"/>
      <c r="I36" s="33"/>
      <c r="J36" s="33"/>
      <c r="K36" s="33"/>
      <c r="L36" s="33"/>
      <c r="M36" s="33"/>
      <c r="N36" s="33"/>
      <c r="O36" s="33"/>
      <c r="P36" s="33"/>
      <c r="Q36" s="33"/>
      <c r="R36" s="33"/>
      <c r="S36" s="50" t="str">
        <f>IF(B36="","",_xlfn.IFNA(INDEX('Site-Wide'!$D$8:$D$17,MATCH(D36,'Site-Wide'!$E$8:$E$17,0)),""))</f>
        <v/>
      </c>
      <c r="T36" s="57" t="str">
        <f t="shared" si="1"/>
        <v/>
      </c>
      <c r="U36" s="75" cm="1">
        <f t="array" ref="U36">_xlfn.IFNA(IF(INDEX('Site-Wide'!$M$8:$V$17,MATCH($D36,'Site-Wide'!$L$8:$L$17,0),'Detail-CL'!U$6)="Enables",1,0),0)</f>
        <v>0</v>
      </c>
      <c r="V36" s="75" cm="1">
        <f t="array" ref="V36">_xlfn.IFNA(IF(INDEX('Site-Wide'!$M$8:$V$17,MATCH($D36,'Site-Wide'!$L$8:$L$17,0),'Detail-CL'!V$6)="Enables",1,0),0)</f>
        <v>0</v>
      </c>
      <c r="W36" s="75" cm="1">
        <f t="array" ref="W36">_xlfn.IFNA(IF(INDEX('Site-Wide'!$M$8:$V$17,MATCH($D36,'Site-Wide'!$L$8:$L$17,0),'Detail-CL'!W$6)="Enables",1,0),0)</f>
        <v>0</v>
      </c>
      <c r="X36" s="75" cm="1">
        <f t="array" ref="X36">_xlfn.IFNA(IF(INDEX('Site-Wide'!$M$8:$V$17,MATCH($D36,'Site-Wide'!$L$8:$L$17,0),'Detail-CL'!X$6)="Enables",1,0),0)</f>
        <v>0</v>
      </c>
      <c r="Y36" s="75" cm="1">
        <f t="array" ref="Y36">_xlfn.IFNA(IF(INDEX('Site-Wide'!$M$8:$V$17,MATCH($D36,'Site-Wide'!$L$8:$L$17,0),'Detail-CL'!Y$6)="Enables",1,0),0)</f>
        <v>0</v>
      </c>
      <c r="Z36" s="75" cm="1">
        <f t="array" ref="Z36">_xlfn.IFNA(IF(INDEX('Site-Wide'!$M$8:$V$17,MATCH($D36,'Site-Wide'!$L$8:$L$17,0),'Detail-CL'!Z$6)="Enables",1,0),0)</f>
        <v>0</v>
      </c>
      <c r="AA36" s="75" cm="1">
        <f t="array" ref="AA36">_xlfn.IFNA(IF(INDEX('Site-Wide'!$M$8:$V$17,MATCH($D36,'Site-Wide'!$L$8:$L$17,0),'Detail-CL'!AA$6)="Enables",1,0),0)</f>
        <v>0</v>
      </c>
      <c r="AB36" s="75" cm="1">
        <f t="array" ref="AB36">_xlfn.IFNA(IF(INDEX('Site-Wide'!$M$8:$V$17,MATCH($D36,'Site-Wide'!$L$8:$L$17,0),'Detail-CL'!AB$6)="Enables",1,0),0)</f>
        <v>0</v>
      </c>
      <c r="AC36" s="75" cm="1">
        <f t="array" ref="AC36">_xlfn.IFNA(IF(INDEX('Site-Wide'!$M$8:$V$17,MATCH($D36,'Site-Wide'!$L$8:$L$17,0),'Detail-CL'!AC$6)="Enables",1,0),0)</f>
        <v>0</v>
      </c>
      <c r="AD36" s="75" cm="1">
        <f t="array" ref="AD36">_xlfn.IFNA(IF(INDEX('Site-Wide'!$M$8:$V$17,MATCH($D36,'Site-Wide'!$L$8:$L$17,0),'Detail-CL'!AD$6)="Enables",1,0),0)</f>
        <v>0</v>
      </c>
    </row>
    <row r="37" spans="1:30" x14ac:dyDescent="0.25">
      <c r="A37" s="50">
        <v>30</v>
      </c>
      <c r="B37" s="34"/>
      <c r="C37" s="34"/>
      <c r="D37" s="34"/>
      <c r="E37" s="33"/>
      <c r="F37" s="33"/>
      <c r="G37" s="33"/>
      <c r="H37" s="33"/>
      <c r="I37" s="33"/>
      <c r="J37" s="33"/>
      <c r="K37" s="33"/>
      <c r="L37" s="33"/>
      <c r="M37" s="33"/>
      <c r="N37" s="33"/>
      <c r="O37" s="33"/>
      <c r="P37" s="33"/>
      <c r="Q37" s="33"/>
      <c r="R37" s="33"/>
      <c r="S37" s="50" t="str">
        <f>IF(B37="","",_xlfn.IFNA(INDEX('Site-Wide'!$D$8:$D$17,MATCH(D37,'Site-Wide'!$E$8:$E$17,0)),""))</f>
        <v/>
      </c>
      <c r="T37" s="57" t="str">
        <f t="shared" si="1"/>
        <v/>
      </c>
      <c r="U37" s="75" cm="1">
        <f t="array" ref="U37">_xlfn.IFNA(IF(INDEX('Site-Wide'!$M$8:$V$17,MATCH($D37,'Site-Wide'!$L$8:$L$17,0),'Detail-CL'!U$6)="Enables",1,0),0)</f>
        <v>0</v>
      </c>
      <c r="V37" s="75" cm="1">
        <f t="array" ref="V37">_xlfn.IFNA(IF(INDEX('Site-Wide'!$M$8:$V$17,MATCH($D37,'Site-Wide'!$L$8:$L$17,0),'Detail-CL'!V$6)="Enables",1,0),0)</f>
        <v>0</v>
      </c>
      <c r="W37" s="75" cm="1">
        <f t="array" ref="W37">_xlfn.IFNA(IF(INDEX('Site-Wide'!$M$8:$V$17,MATCH($D37,'Site-Wide'!$L$8:$L$17,0),'Detail-CL'!W$6)="Enables",1,0),0)</f>
        <v>0</v>
      </c>
      <c r="X37" s="75" cm="1">
        <f t="array" ref="X37">_xlfn.IFNA(IF(INDEX('Site-Wide'!$M$8:$V$17,MATCH($D37,'Site-Wide'!$L$8:$L$17,0),'Detail-CL'!X$6)="Enables",1,0),0)</f>
        <v>0</v>
      </c>
      <c r="Y37" s="75" cm="1">
        <f t="array" ref="Y37">_xlfn.IFNA(IF(INDEX('Site-Wide'!$M$8:$V$17,MATCH($D37,'Site-Wide'!$L$8:$L$17,0),'Detail-CL'!Y$6)="Enables",1,0),0)</f>
        <v>0</v>
      </c>
      <c r="Z37" s="75" cm="1">
        <f t="array" ref="Z37">_xlfn.IFNA(IF(INDEX('Site-Wide'!$M$8:$V$17,MATCH($D37,'Site-Wide'!$L$8:$L$17,0),'Detail-CL'!Z$6)="Enables",1,0),0)</f>
        <v>0</v>
      </c>
      <c r="AA37" s="75" cm="1">
        <f t="array" ref="AA37">_xlfn.IFNA(IF(INDEX('Site-Wide'!$M$8:$V$17,MATCH($D37,'Site-Wide'!$L$8:$L$17,0),'Detail-CL'!AA$6)="Enables",1,0),0)</f>
        <v>0</v>
      </c>
      <c r="AB37" s="75" cm="1">
        <f t="array" ref="AB37">_xlfn.IFNA(IF(INDEX('Site-Wide'!$M$8:$V$17,MATCH($D37,'Site-Wide'!$L$8:$L$17,0),'Detail-CL'!AB$6)="Enables",1,0),0)</f>
        <v>0</v>
      </c>
      <c r="AC37" s="75" cm="1">
        <f t="array" ref="AC37">_xlfn.IFNA(IF(INDEX('Site-Wide'!$M$8:$V$17,MATCH($D37,'Site-Wide'!$L$8:$L$17,0),'Detail-CL'!AC$6)="Enables",1,0),0)</f>
        <v>0</v>
      </c>
      <c r="AD37" s="75" cm="1">
        <f t="array" ref="AD37">_xlfn.IFNA(IF(INDEX('Site-Wide'!$M$8:$V$17,MATCH($D37,'Site-Wide'!$L$8:$L$17,0),'Detail-CL'!AD$6)="Enables",1,0),0)</f>
        <v>0</v>
      </c>
    </row>
  </sheetData>
  <sheetProtection algorithmName="SHA-512" hashValue="xLQpoRnTfETVzzK12P8hXeA6wt72i14F7LKKH85m+iFFFOUQAr8qXEYaBB7iiosA8WQr3t9XV1sj/+dISt8tXg==" saltValue="GYh51g4vI5w9ou0Pnt9LJA==" spinCount="100000" sheet="1" formatColumns="0" formatRows="0"/>
  <mergeCells count="3">
    <mergeCell ref="A5:E5"/>
    <mergeCell ref="I5:K5"/>
    <mergeCell ref="U5:AD5"/>
  </mergeCells>
  <conditionalFormatting sqref="C8:R37">
    <cfRule type="expression" dxfId="23" priority="1">
      <formula>$B8=""</formula>
    </cfRule>
  </conditionalFormatting>
  <conditionalFormatting sqref="D8:D37">
    <cfRule type="expression" dxfId="22" priority="13">
      <formula>AND($D8&lt;&gt;"",$S8="")</formula>
    </cfRule>
  </conditionalFormatting>
  <conditionalFormatting sqref="I8:R37">
    <cfRule type="expression" dxfId="21" priority="2">
      <formula>I$7=""</formula>
    </cfRule>
    <cfRule type="expression" dxfId="20" priority="3">
      <formula>U8&lt;&gt;1</formula>
    </cfRule>
  </conditionalFormatting>
  <dataValidations count="5">
    <dataValidation type="decimal" operator="greaterThanOrEqual" allowBlank="1" showInputMessage="1" showErrorMessage="1" error="Please enter a number &gt;= 0." sqref="H8:H37" xr:uid="{EC4C1B02-517E-4548-9C22-BA5C72C7E98B}">
      <formula1>0</formula1>
    </dataValidation>
    <dataValidation type="list" allowBlank="1" showInputMessage="1" showErrorMessage="1" error="Please choose &quot;Yes&quot; or &quot;No.&quot;" sqref="E8:R37" xr:uid="{25CC79A3-3608-4BF5-9E69-4D24E8A824B5}">
      <formula1>"Yes,No"</formula1>
    </dataValidation>
    <dataValidation operator="greaterThanOrEqual" allowBlank="1" showInputMessage="1" showErrorMessage="1" sqref="S8:S37" xr:uid="{21D3F4D9-9F58-4EDF-A924-61A701ED26C0}"/>
    <dataValidation type="custom" allowBlank="1" showInputMessage="1" showErrorMessage="1" error="Please enter a unique name." sqref="B8:B37" xr:uid="{907F48C2-5FAE-4984-B9A4-2A94C165C50C}">
      <formula1>COUNTIF($B$8:$B$37,B8)&lt;2</formula1>
    </dataValidation>
    <dataValidation type="list" operator="greaterThanOrEqual" allowBlank="1" showInputMessage="1" showErrorMessage="1" error="Please enter a number &gt;= 0." sqref="I8:R37" xr:uid="{059E28E2-46BA-4129-BFEB-A7D797063D64}">
      <formula1>"Yes,No"</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error="Please choose a critical function from the drop-down list." xr:uid="{32F85DE1-3665-401C-98AC-6D2D1D43D305}">
          <x14:formula1>
            <xm:f>INDIRECT("'Supporting calcs'!"&amp;('Supporting Calcs'!$Y$7))</xm:f>
          </x14:formula1>
          <xm:sqref>D8:D37</xm:sqref>
        </x14:dataValidation>
        <x14:dataValidation type="list" allowBlank="1" showInputMessage="1" showErrorMessage="1" error="Please choose a critical load type from the drop-down list." xr:uid="{9B3C6E56-4346-4FB9-B429-C34DD62E8956}">
          <x14:formula1>
            <xm:f>'CLFR Supporting Calcs'!$A$4:$A$5</xm:f>
          </x14:formula1>
          <xm:sqref>C8:C37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C21C9-0C01-4167-A03C-07556FC8505E}">
  <sheetPr>
    <tabColor theme="9" tint="0.59999389629810485"/>
  </sheetPr>
  <dimension ref="A3:J37"/>
  <sheetViews>
    <sheetView showGridLines="0" workbookViewId="0">
      <pane xSplit="5" ySplit="7" topLeftCell="F8" activePane="bottomRight" state="frozen"/>
      <selection activeCell="B1" sqref="B1"/>
      <selection pane="topRight" activeCell="B1" sqref="B1"/>
      <selection pane="bottomLeft" activeCell="B1" sqref="B1"/>
      <selection pane="bottomRight" activeCell="A3" sqref="A3"/>
    </sheetView>
  </sheetViews>
  <sheetFormatPr defaultColWidth="9.140625" defaultRowHeight="15" x14ac:dyDescent="0.25"/>
  <cols>
    <col min="1" max="1" width="12.85546875" customWidth="1"/>
    <col min="2" max="2" width="43.28515625" bestFit="1" customWidth="1"/>
    <col min="3" max="3" width="28.140625" customWidth="1"/>
    <col min="4" max="5" width="28.42578125" customWidth="1"/>
    <col min="6" max="6" width="19.42578125" bestFit="1" customWidth="1"/>
    <col min="7" max="7" width="31.5703125" customWidth="1"/>
    <col min="8" max="8" width="37.42578125" customWidth="1"/>
    <col min="9" max="9" width="17.5703125" hidden="1" customWidth="1"/>
    <col min="10" max="10" width="16.140625" hidden="1" customWidth="1"/>
  </cols>
  <sheetData>
    <row r="3" spans="1:10" x14ac:dyDescent="0.25">
      <c r="G3" s="45"/>
      <c r="H3" s="45"/>
    </row>
    <row r="4" spans="1:10" ht="19.5" thickBot="1" x14ac:dyDescent="0.35">
      <c r="A4" s="39" t="s">
        <v>194</v>
      </c>
      <c r="B4" s="39"/>
      <c r="C4" s="39"/>
      <c r="D4" s="40"/>
      <c r="E4" s="40"/>
      <c r="F4" s="41"/>
      <c r="G4" s="10" t="s">
        <v>31</v>
      </c>
      <c r="H4" s="40"/>
      <c r="I4" s="54" t="s">
        <v>19</v>
      </c>
      <c r="J4" s="54" t="s">
        <v>19</v>
      </c>
    </row>
    <row r="5" spans="1:10" ht="78" customHeight="1" x14ac:dyDescent="0.25">
      <c r="A5" s="97" t="s">
        <v>296</v>
      </c>
      <c r="B5" s="97"/>
      <c r="C5" s="97"/>
      <c r="D5" s="97"/>
      <c r="E5" s="97"/>
      <c r="F5" s="91"/>
      <c r="G5" s="100" t="s">
        <v>131</v>
      </c>
      <c r="H5" s="100"/>
    </row>
    <row r="6" spans="1:10" ht="12" customHeight="1" x14ac:dyDescent="0.3">
      <c r="A6" s="42"/>
      <c r="B6" s="42"/>
      <c r="C6" s="42"/>
      <c r="F6" s="45"/>
      <c r="G6" s="1"/>
    </row>
    <row r="7" spans="1:10" ht="91.5" x14ac:dyDescent="0.35">
      <c r="A7" s="48" t="s">
        <v>20</v>
      </c>
      <c r="B7" s="47" t="s">
        <v>21</v>
      </c>
      <c r="C7" s="47" t="s">
        <v>127</v>
      </c>
      <c r="D7" s="45" t="s">
        <v>135</v>
      </c>
      <c r="E7" s="1" t="s">
        <v>134</v>
      </c>
      <c r="F7" s="45" t="s">
        <v>32</v>
      </c>
      <c r="G7" s="76" t="s">
        <v>297</v>
      </c>
      <c r="H7" s="76" t="s">
        <v>130</v>
      </c>
      <c r="I7" s="87" t="s">
        <v>197</v>
      </c>
      <c r="J7" s="87" t="s">
        <v>198</v>
      </c>
    </row>
    <row r="8" spans="1:10" x14ac:dyDescent="0.25">
      <c r="A8" s="50">
        <v>1</v>
      </c>
      <c r="B8" s="52" t="str">
        <f>IF('Detail-CL'!B8="","",'Detail-CL'!B8)</f>
        <v/>
      </c>
      <c r="C8" s="52" t="str">
        <f>IF(B8="","",IF('Detail-CL'!C8="","",'Detail-CL'!C8))</f>
        <v/>
      </c>
      <c r="D8" s="36"/>
      <c r="E8" s="34"/>
      <c r="F8" s="36"/>
      <c r="G8" s="33"/>
      <c r="H8" s="33"/>
      <c r="I8" s="50" t="str">
        <f>IF(OR(B8="",C8="Building",D8&lt;&gt;"Yes"),"",IF(G8="Yes",0.01,0.1))</f>
        <v/>
      </c>
      <c r="J8" s="50" t="str">
        <f>IF(OR(B8="",C8="Building",D8&lt;&gt;"Yes"),"",IF(OR(G8="Yes",H8="Yes"),0,0.8))</f>
        <v/>
      </c>
    </row>
    <row r="9" spans="1:10" x14ac:dyDescent="0.25">
      <c r="A9" s="50">
        <v>2</v>
      </c>
      <c r="B9" s="52" t="str">
        <f>IF('Detail-CL'!B9="","",'Detail-CL'!B9)</f>
        <v/>
      </c>
      <c r="C9" s="52" t="str">
        <f>IF(B9="","",IF('Detail-CL'!C9="","",'Detail-CL'!C9))</f>
        <v/>
      </c>
      <c r="D9" s="36"/>
      <c r="E9" s="34"/>
      <c r="F9" s="36"/>
      <c r="G9" s="33"/>
      <c r="H9" s="33"/>
      <c r="I9" s="50" t="str">
        <f t="shared" ref="I9:I37" si="0">IF(OR(B9="",C9="Building",D9&lt;&gt;"Yes"),"",IF(G9="Yes",0.01,0.1))</f>
        <v/>
      </c>
      <c r="J9" s="50" t="str">
        <f t="shared" ref="J9:J37" si="1">IF(OR(B9="",C9="Building",D9&lt;&gt;"Yes"),"",IF(OR(G9="Yes",H9="Yes"),0,0.8))</f>
        <v/>
      </c>
    </row>
    <row r="10" spans="1:10" x14ac:dyDescent="0.25">
      <c r="A10" s="50">
        <v>3</v>
      </c>
      <c r="B10" s="52" t="str">
        <f>IF('Detail-CL'!B10="","",'Detail-CL'!B10)</f>
        <v/>
      </c>
      <c r="C10" s="52" t="str">
        <f>IF(B10="","",IF('Detail-CL'!C10="","",'Detail-CL'!C10))</f>
        <v/>
      </c>
      <c r="D10" s="36"/>
      <c r="E10" s="34"/>
      <c r="F10" s="36"/>
      <c r="G10" s="33"/>
      <c r="H10" s="33"/>
      <c r="I10" s="50" t="str">
        <f t="shared" si="0"/>
        <v/>
      </c>
      <c r="J10" s="50" t="str">
        <f t="shared" si="1"/>
        <v/>
      </c>
    </row>
    <row r="11" spans="1:10" x14ac:dyDescent="0.25">
      <c r="A11" s="50">
        <v>4</v>
      </c>
      <c r="B11" s="52" t="str">
        <f>IF('Detail-CL'!B11="","",'Detail-CL'!B11)</f>
        <v/>
      </c>
      <c r="C11" s="52" t="str">
        <f>IF(B11="","",IF('Detail-CL'!C11="","",'Detail-CL'!C11))</f>
        <v/>
      </c>
      <c r="D11" s="36"/>
      <c r="E11" s="34"/>
      <c r="F11" s="36"/>
      <c r="G11" s="33"/>
      <c r="H11" s="33"/>
      <c r="I11" s="50" t="str">
        <f t="shared" si="0"/>
        <v/>
      </c>
      <c r="J11" s="50" t="str">
        <f t="shared" si="1"/>
        <v/>
      </c>
    </row>
    <row r="12" spans="1:10" x14ac:dyDescent="0.25">
      <c r="A12" s="50">
        <v>5</v>
      </c>
      <c r="B12" s="52" t="str">
        <f>IF('Detail-CL'!B12="","",'Detail-CL'!B12)</f>
        <v/>
      </c>
      <c r="C12" s="52" t="str">
        <f>IF(B12="","",IF('Detail-CL'!C12="","",'Detail-CL'!C12))</f>
        <v/>
      </c>
      <c r="D12" s="36"/>
      <c r="E12" s="34"/>
      <c r="F12" s="36"/>
      <c r="G12" s="33"/>
      <c r="H12" s="33"/>
      <c r="I12" s="50" t="str">
        <f t="shared" si="0"/>
        <v/>
      </c>
      <c r="J12" s="50" t="str">
        <f t="shared" si="1"/>
        <v/>
      </c>
    </row>
    <row r="13" spans="1:10" x14ac:dyDescent="0.25">
      <c r="A13" s="50">
        <v>6</v>
      </c>
      <c r="B13" s="52" t="str">
        <f>IF('Detail-CL'!B13="","",'Detail-CL'!B13)</f>
        <v/>
      </c>
      <c r="C13" s="52" t="str">
        <f>IF(B13="","",IF('Detail-CL'!C13="","",'Detail-CL'!C13))</f>
        <v/>
      </c>
      <c r="D13" s="36"/>
      <c r="E13" s="34"/>
      <c r="F13" s="36"/>
      <c r="G13" s="33"/>
      <c r="H13" s="33"/>
      <c r="I13" s="50" t="str">
        <f t="shared" si="0"/>
        <v/>
      </c>
      <c r="J13" s="50" t="str">
        <f t="shared" si="1"/>
        <v/>
      </c>
    </row>
    <row r="14" spans="1:10" x14ac:dyDescent="0.25">
      <c r="A14" s="50">
        <v>7</v>
      </c>
      <c r="B14" s="52" t="str">
        <f>IF('Detail-CL'!B14="","",'Detail-CL'!B14)</f>
        <v/>
      </c>
      <c r="C14" s="52" t="str">
        <f>IF(B14="","",IF('Detail-CL'!C14="","",'Detail-CL'!C14))</f>
        <v/>
      </c>
      <c r="D14" s="36"/>
      <c r="E14" s="34"/>
      <c r="F14" s="36"/>
      <c r="G14" s="33"/>
      <c r="H14" s="33"/>
      <c r="I14" s="50" t="str">
        <f t="shared" si="0"/>
        <v/>
      </c>
      <c r="J14" s="50" t="str">
        <f t="shared" si="1"/>
        <v/>
      </c>
    </row>
    <row r="15" spans="1:10" x14ac:dyDescent="0.25">
      <c r="A15" s="50">
        <v>8</v>
      </c>
      <c r="B15" s="52" t="str">
        <f>IF('Detail-CL'!B15="","",'Detail-CL'!B15)</f>
        <v/>
      </c>
      <c r="C15" s="52" t="str">
        <f>IF(B15="","",IF('Detail-CL'!C15="","",'Detail-CL'!C15))</f>
        <v/>
      </c>
      <c r="D15" s="36"/>
      <c r="E15" s="34"/>
      <c r="F15" s="36"/>
      <c r="G15" s="33"/>
      <c r="H15" s="33"/>
      <c r="I15" s="50" t="str">
        <f t="shared" si="0"/>
        <v/>
      </c>
      <c r="J15" s="50" t="str">
        <f t="shared" si="1"/>
        <v/>
      </c>
    </row>
    <row r="16" spans="1:10" x14ac:dyDescent="0.25">
      <c r="A16" s="50">
        <v>9</v>
      </c>
      <c r="B16" s="52" t="str">
        <f>IF('Detail-CL'!B16="","",'Detail-CL'!B16)</f>
        <v/>
      </c>
      <c r="C16" s="52" t="str">
        <f>IF(B16="","",IF('Detail-CL'!C16="","",'Detail-CL'!C16))</f>
        <v/>
      </c>
      <c r="D16" s="36"/>
      <c r="E16" s="34"/>
      <c r="F16" s="36"/>
      <c r="G16" s="33"/>
      <c r="H16" s="33"/>
      <c r="I16" s="50" t="str">
        <f t="shared" si="0"/>
        <v/>
      </c>
      <c r="J16" s="50" t="str">
        <f t="shared" si="1"/>
        <v/>
      </c>
    </row>
    <row r="17" spans="1:10" x14ac:dyDescent="0.25">
      <c r="A17" s="50">
        <v>10</v>
      </c>
      <c r="B17" s="52" t="str">
        <f>IF('Detail-CL'!B17="","",'Detail-CL'!B17)</f>
        <v/>
      </c>
      <c r="C17" s="52" t="str">
        <f>IF(B17="","",IF('Detail-CL'!C17="","",'Detail-CL'!C17))</f>
        <v/>
      </c>
      <c r="D17" s="36"/>
      <c r="E17" s="34"/>
      <c r="F17" s="36"/>
      <c r="G17" s="33"/>
      <c r="H17" s="33"/>
      <c r="I17" s="50" t="str">
        <f t="shared" si="0"/>
        <v/>
      </c>
      <c r="J17" s="50" t="str">
        <f t="shared" si="1"/>
        <v/>
      </c>
    </row>
    <row r="18" spans="1:10" x14ac:dyDescent="0.25">
      <c r="A18" s="50">
        <v>11</v>
      </c>
      <c r="B18" s="52" t="str">
        <f>IF('Detail-CL'!B18="","",'Detail-CL'!B18)</f>
        <v/>
      </c>
      <c r="C18" s="52" t="str">
        <f>IF(B18="","",IF('Detail-CL'!C18="","",'Detail-CL'!C18))</f>
        <v/>
      </c>
      <c r="D18" s="36"/>
      <c r="E18" s="34"/>
      <c r="F18" s="36"/>
      <c r="G18" s="33"/>
      <c r="H18" s="33"/>
      <c r="I18" s="50" t="str">
        <f t="shared" si="0"/>
        <v/>
      </c>
      <c r="J18" s="50" t="str">
        <f t="shared" si="1"/>
        <v/>
      </c>
    </row>
    <row r="19" spans="1:10" x14ac:dyDescent="0.25">
      <c r="A19" s="50">
        <v>12</v>
      </c>
      <c r="B19" s="52" t="str">
        <f>IF('Detail-CL'!B19="","",'Detail-CL'!B19)</f>
        <v/>
      </c>
      <c r="C19" s="52" t="str">
        <f>IF(B19="","",IF('Detail-CL'!C19="","",'Detail-CL'!C19))</f>
        <v/>
      </c>
      <c r="D19" s="36"/>
      <c r="E19" s="34"/>
      <c r="F19" s="36"/>
      <c r="G19" s="33"/>
      <c r="H19" s="33"/>
      <c r="I19" s="50" t="str">
        <f t="shared" si="0"/>
        <v/>
      </c>
      <c r="J19" s="50" t="str">
        <f t="shared" si="1"/>
        <v/>
      </c>
    </row>
    <row r="20" spans="1:10" x14ac:dyDescent="0.25">
      <c r="A20" s="50">
        <v>13</v>
      </c>
      <c r="B20" s="52" t="str">
        <f>IF('Detail-CL'!B20="","",'Detail-CL'!B20)</f>
        <v/>
      </c>
      <c r="C20" s="52" t="str">
        <f>IF(B20="","",IF('Detail-CL'!C20="","",'Detail-CL'!C20))</f>
        <v/>
      </c>
      <c r="D20" s="36"/>
      <c r="E20" s="34"/>
      <c r="F20" s="36"/>
      <c r="G20" s="33"/>
      <c r="H20" s="33"/>
      <c r="I20" s="50" t="str">
        <f t="shared" si="0"/>
        <v/>
      </c>
      <c r="J20" s="50" t="str">
        <f t="shared" si="1"/>
        <v/>
      </c>
    </row>
    <row r="21" spans="1:10" x14ac:dyDescent="0.25">
      <c r="A21" s="50">
        <v>14</v>
      </c>
      <c r="B21" s="52" t="str">
        <f>IF('Detail-CL'!B21="","",'Detail-CL'!B21)</f>
        <v/>
      </c>
      <c r="C21" s="52" t="str">
        <f>IF(B21="","",IF('Detail-CL'!C21="","",'Detail-CL'!C21))</f>
        <v/>
      </c>
      <c r="D21" s="36"/>
      <c r="E21" s="34"/>
      <c r="F21" s="36"/>
      <c r="G21" s="33"/>
      <c r="H21" s="33"/>
      <c r="I21" s="50" t="str">
        <f t="shared" si="0"/>
        <v/>
      </c>
      <c r="J21" s="50" t="str">
        <f t="shared" si="1"/>
        <v/>
      </c>
    </row>
    <row r="22" spans="1:10" x14ac:dyDescent="0.25">
      <c r="A22" s="50">
        <v>15</v>
      </c>
      <c r="B22" s="52" t="str">
        <f>IF('Detail-CL'!B22="","",'Detail-CL'!B22)</f>
        <v/>
      </c>
      <c r="C22" s="52" t="str">
        <f>IF(B22="","",IF('Detail-CL'!C22="","",'Detail-CL'!C22))</f>
        <v/>
      </c>
      <c r="D22" s="36"/>
      <c r="E22" s="34"/>
      <c r="F22" s="36"/>
      <c r="G22" s="33"/>
      <c r="H22" s="33"/>
      <c r="I22" s="50" t="str">
        <f t="shared" si="0"/>
        <v/>
      </c>
      <c r="J22" s="50" t="str">
        <f t="shared" si="1"/>
        <v/>
      </c>
    </row>
    <row r="23" spans="1:10" x14ac:dyDescent="0.25">
      <c r="A23" s="50">
        <v>16</v>
      </c>
      <c r="B23" s="52" t="str">
        <f>IF('Detail-CL'!B23="","",'Detail-CL'!B23)</f>
        <v/>
      </c>
      <c r="C23" s="52" t="str">
        <f>IF(B23="","",IF('Detail-CL'!C23="","",'Detail-CL'!C23))</f>
        <v/>
      </c>
      <c r="D23" s="36"/>
      <c r="E23" s="34"/>
      <c r="F23" s="36"/>
      <c r="G23" s="33"/>
      <c r="H23" s="33"/>
      <c r="I23" s="50" t="str">
        <f t="shared" si="0"/>
        <v/>
      </c>
      <c r="J23" s="50" t="str">
        <f t="shared" si="1"/>
        <v/>
      </c>
    </row>
    <row r="24" spans="1:10" x14ac:dyDescent="0.25">
      <c r="A24" s="50">
        <v>17</v>
      </c>
      <c r="B24" s="52" t="str">
        <f>IF('Detail-CL'!B24="","",'Detail-CL'!B24)</f>
        <v/>
      </c>
      <c r="C24" s="52" t="str">
        <f>IF(B24="","",IF('Detail-CL'!C24="","",'Detail-CL'!C24))</f>
        <v/>
      </c>
      <c r="D24" s="36"/>
      <c r="E24" s="34"/>
      <c r="F24" s="36"/>
      <c r="G24" s="33"/>
      <c r="H24" s="33"/>
      <c r="I24" s="50" t="str">
        <f t="shared" si="0"/>
        <v/>
      </c>
      <c r="J24" s="50" t="str">
        <f t="shared" si="1"/>
        <v/>
      </c>
    </row>
    <row r="25" spans="1:10" x14ac:dyDescent="0.25">
      <c r="A25" s="50">
        <v>18</v>
      </c>
      <c r="B25" s="52" t="str">
        <f>IF('Detail-CL'!B25="","",'Detail-CL'!B25)</f>
        <v/>
      </c>
      <c r="C25" s="52" t="str">
        <f>IF(B25="","",IF('Detail-CL'!C25="","",'Detail-CL'!C25))</f>
        <v/>
      </c>
      <c r="D25" s="36"/>
      <c r="E25" s="34"/>
      <c r="F25" s="36"/>
      <c r="G25" s="33"/>
      <c r="H25" s="33"/>
      <c r="I25" s="50" t="str">
        <f t="shared" si="0"/>
        <v/>
      </c>
      <c r="J25" s="50" t="str">
        <f t="shared" si="1"/>
        <v/>
      </c>
    </row>
    <row r="26" spans="1:10" x14ac:dyDescent="0.25">
      <c r="A26" s="50">
        <v>19</v>
      </c>
      <c r="B26" s="52" t="str">
        <f>IF('Detail-CL'!B26="","",'Detail-CL'!B26)</f>
        <v/>
      </c>
      <c r="C26" s="52" t="str">
        <f>IF(B26="","",IF('Detail-CL'!C26="","",'Detail-CL'!C26))</f>
        <v/>
      </c>
      <c r="D26" s="36"/>
      <c r="E26" s="34"/>
      <c r="F26" s="36"/>
      <c r="G26" s="33"/>
      <c r="H26" s="33"/>
      <c r="I26" s="50" t="str">
        <f t="shared" si="0"/>
        <v/>
      </c>
      <c r="J26" s="50" t="str">
        <f t="shared" si="1"/>
        <v/>
      </c>
    </row>
    <row r="27" spans="1:10" x14ac:dyDescent="0.25">
      <c r="A27" s="50">
        <v>20</v>
      </c>
      <c r="B27" s="52" t="str">
        <f>IF('Detail-CL'!B27="","",'Detail-CL'!B27)</f>
        <v/>
      </c>
      <c r="C27" s="52" t="str">
        <f>IF(B27="","",IF('Detail-CL'!C27="","",'Detail-CL'!C27))</f>
        <v/>
      </c>
      <c r="D27" s="36"/>
      <c r="E27" s="34"/>
      <c r="F27" s="36"/>
      <c r="G27" s="33"/>
      <c r="H27" s="33"/>
      <c r="I27" s="50" t="str">
        <f t="shared" si="0"/>
        <v/>
      </c>
      <c r="J27" s="50" t="str">
        <f t="shared" si="1"/>
        <v/>
      </c>
    </row>
    <row r="28" spans="1:10" x14ac:dyDescent="0.25">
      <c r="A28" s="50">
        <v>21</v>
      </c>
      <c r="B28" s="52" t="str">
        <f>IF('Detail-CL'!B28="","",'Detail-CL'!B28)</f>
        <v/>
      </c>
      <c r="C28" s="52" t="str">
        <f>IF(B28="","",IF('Detail-CL'!C28="","",'Detail-CL'!C28))</f>
        <v/>
      </c>
      <c r="D28" s="36"/>
      <c r="E28" s="34"/>
      <c r="F28" s="36"/>
      <c r="G28" s="33"/>
      <c r="H28" s="33"/>
      <c r="I28" s="50" t="str">
        <f t="shared" si="0"/>
        <v/>
      </c>
      <c r="J28" s="50" t="str">
        <f t="shared" si="1"/>
        <v/>
      </c>
    </row>
    <row r="29" spans="1:10" x14ac:dyDescent="0.25">
      <c r="A29" s="50">
        <v>22</v>
      </c>
      <c r="B29" s="52" t="str">
        <f>IF('Detail-CL'!B29="","",'Detail-CL'!B29)</f>
        <v/>
      </c>
      <c r="C29" s="52" t="str">
        <f>IF(B29="","",IF('Detail-CL'!C29="","",'Detail-CL'!C29))</f>
        <v/>
      </c>
      <c r="D29" s="36"/>
      <c r="E29" s="34"/>
      <c r="F29" s="36"/>
      <c r="G29" s="33"/>
      <c r="H29" s="33"/>
      <c r="I29" s="50" t="str">
        <f t="shared" si="0"/>
        <v/>
      </c>
      <c r="J29" s="50" t="str">
        <f t="shared" si="1"/>
        <v/>
      </c>
    </row>
    <row r="30" spans="1:10" x14ac:dyDescent="0.25">
      <c r="A30" s="50">
        <v>23</v>
      </c>
      <c r="B30" s="52" t="str">
        <f>IF('Detail-CL'!B30="","",'Detail-CL'!B30)</f>
        <v/>
      </c>
      <c r="C30" s="52" t="str">
        <f>IF(B30="","",IF('Detail-CL'!C30="","",'Detail-CL'!C30))</f>
        <v/>
      </c>
      <c r="D30" s="36"/>
      <c r="E30" s="34"/>
      <c r="F30" s="36"/>
      <c r="G30" s="33"/>
      <c r="H30" s="33"/>
      <c r="I30" s="50" t="str">
        <f t="shared" si="0"/>
        <v/>
      </c>
      <c r="J30" s="50" t="str">
        <f t="shared" si="1"/>
        <v/>
      </c>
    </row>
    <row r="31" spans="1:10" x14ac:dyDescent="0.25">
      <c r="A31" s="50">
        <v>24</v>
      </c>
      <c r="B31" s="52" t="str">
        <f>IF('Detail-CL'!B31="","",'Detail-CL'!B31)</f>
        <v/>
      </c>
      <c r="C31" s="52" t="str">
        <f>IF(B31="","",IF('Detail-CL'!C31="","",'Detail-CL'!C31))</f>
        <v/>
      </c>
      <c r="D31" s="36"/>
      <c r="E31" s="34"/>
      <c r="F31" s="36"/>
      <c r="G31" s="33"/>
      <c r="H31" s="33"/>
      <c r="I31" s="50" t="str">
        <f t="shared" si="0"/>
        <v/>
      </c>
      <c r="J31" s="50" t="str">
        <f t="shared" si="1"/>
        <v/>
      </c>
    </row>
    <row r="32" spans="1:10" x14ac:dyDescent="0.25">
      <c r="A32" s="50">
        <v>25</v>
      </c>
      <c r="B32" s="52" t="str">
        <f>IF('Detail-CL'!B32="","",'Detail-CL'!B32)</f>
        <v/>
      </c>
      <c r="C32" s="52" t="str">
        <f>IF(B32="","",IF('Detail-CL'!C32="","",'Detail-CL'!C32))</f>
        <v/>
      </c>
      <c r="D32" s="36"/>
      <c r="E32" s="34"/>
      <c r="F32" s="36"/>
      <c r="G32" s="33"/>
      <c r="H32" s="33"/>
      <c r="I32" s="50" t="str">
        <f t="shared" si="0"/>
        <v/>
      </c>
      <c r="J32" s="50" t="str">
        <f t="shared" si="1"/>
        <v/>
      </c>
    </row>
    <row r="33" spans="1:10" x14ac:dyDescent="0.25">
      <c r="A33" s="50">
        <v>26</v>
      </c>
      <c r="B33" s="52" t="str">
        <f>IF('Detail-CL'!B33="","",'Detail-CL'!B33)</f>
        <v/>
      </c>
      <c r="C33" s="52" t="str">
        <f>IF(B33="","",IF('Detail-CL'!C33="","",'Detail-CL'!C33))</f>
        <v/>
      </c>
      <c r="D33" s="36"/>
      <c r="E33" s="34"/>
      <c r="F33" s="36"/>
      <c r="G33" s="33"/>
      <c r="H33" s="33"/>
      <c r="I33" s="50" t="str">
        <f t="shared" si="0"/>
        <v/>
      </c>
      <c r="J33" s="50" t="str">
        <f t="shared" si="1"/>
        <v/>
      </c>
    </row>
    <row r="34" spans="1:10" x14ac:dyDescent="0.25">
      <c r="A34" s="50">
        <v>27</v>
      </c>
      <c r="B34" s="52" t="str">
        <f>IF('Detail-CL'!B34="","",'Detail-CL'!B34)</f>
        <v/>
      </c>
      <c r="C34" s="52" t="str">
        <f>IF(B34="","",IF('Detail-CL'!C34="","",'Detail-CL'!C34))</f>
        <v/>
      </c>
      <c r="D34" s="36"/>
      <c r="E34" s="34"/>
      <c r="F34" s="36"/>
      <c r="G34" s="33"/>
      <c r="H34" s="33"/>
      <c r="I34" s="50" t="str">
        <f t="shared" si="0"/>
        <v/>
      </c>
      <c r="J34" s="50" t="str">
        <f t="shared" si="1"/>
        <v/>
      </c>
    </row>
    <row r="35" spans="1:10" x14ac:dyDescent="0.25">
      <c r="A35" s="50">
        <v>28</v>
      </c>
      <c r="B35" s="52" t="str">
        <f>IF('Detail-CL'!B35="","",'Detail-CL'!B35)</f>
        <v/>
      </c>
      <c r="C35" s="52" t="str">
        <f>IF(B35="","",IF('Detail-CL'!C35="","",'Detail-CL'!C35))</f>
        <v/>
      </c>
      <c r="D35" s="36"/>
      <c r="E35" s="34"/>
      <c r="F35" s="36"/>
      <c r="G35" s="33"/>
      <c r="H35" s="33"/>
      <c r="I35" s="50" t="str">
        <f t="shared" si="0"/>
        <v/>
      </c>
      <c r="J35" s="50" t="str">
        <f t="shared" si="1"/>
        <v/>
      </c>
    </row>
    <row r="36" spans="1:10" x14ac:dyDescent="0.25">
      <c r="A36" s="50">
        <v>29</v>
      </c>
      <c r="B36" s="52" t="str">
        <f>IF('Detail-CL'!B36="","",'Detail-CL'!B36)</f>
        <v/>
      </c>
      <c r="C36" s="52" t="str">
        <f>IF(B36="","",IF('Detail-CL'!C36="","",'Detail-CL'!C36))</f>
        <v/>
      </c>
      <c r="D36" s="36"/>
      <c r="E36" s="34"/>
      <c r="F36" s="36"/>
      <c r="G36" s="33"/>
      <c r="H36" s="33"/>
      <c r="I36" s="50" t="str">
        <f t="shared" si="0"/>
        <v/>
      </c>
      <c r="J36" s="50" t="str">
        <f t="shared" si="1"/>
        <v/>
      </c>
    </row>
    <row r="37" spans="1:10" x14ac:dyDescent="0.25">
      <c r="A37" s="50">
        <v>30</v>
      </c>
      <c r="B37" s="52" t="str">
        <f>IF('Detail-CL'!B37="","",'Detail-CL'!B37)</f>
        <v/>
      </c>
      <c r="C37" s="52" t="str">
        <f>IF(B37="","",IF('Detail-CL'!C37="","",'Detail-CL'!C37))</f>
        <v/>
      </c>
      <c r="D37" s="36"/>
      <c r="E37" s="34"/>
      <c r="F37" s="36"/>
      <c r="G37" s="33"/>
      <c r="H37" s="33"/>
      <c r="I37" s="50" t="str">
        <f t="shared" si="0"/>
        <v/>
      </c>
      <c r="J37" s="50" t="str">
        <f t="shared" si="1"/>
        <v/>
      </c>
    </row>
  </sheetData>
  <sheetProtection algorithmName="SHA-512" hashValue="+vpU1TVWen2zn9orWyNOpfoQSJC2m6YSHpKh6RI3Eeg8kYPgeoBC/56ygbMOuP0wmPCuApbZJyPefA9SaEMetA==" saltValue="TqIBQNZ/baNtFF7gBds/Xg==" spinCount="100000" sheet="1" formatColumns="0" formatRows="0"/>
  <mergeCells count="2">
    <mergeCell ref="G5:H5"/>
    <mergeCell ref="A5:E5"/>
  </mergeCells>
  <conditionalFormatting sqref="D8:H37">
    <cfRule type="expression" dxfId="19" priority="1">
      <formula>$B8=""</formula>
    </cfRule>
    <cfRule type="expression" dxfId="18" priority="2">
      <formula>$C8="Building"</formula>
    </cfRule>
  </conditionalFormatting>
  <conditionalFormatting sqref="E8:H37">
    <cfRule type="expression" dxfId="17" priority="3">
      <formula>$D8&lt;&gt;"Yes"</formula>
    </cfRule>
  </conditionalFormatting>
  <conditionalFormatting sqref="H8:H37">
    <cfRule type="expression" dxfId="16" priority="4">
      <formula>$G8&lt;&gt;"No"</formula>
    </cfRule>
  </conditionalFormatting>
  <dataValidations count="4">
    <dataValidation type="custom" allowBlank="1" showInputMessage="1" showErrorMessage="1" error="Please enter a unique name." sqref="E8:E37" xr:uid="{B7A13E75-18D0-4E53-8FDE-C2AE4900C926}">
      <formula1>COUNTIF($E$8:$E$27,E8)&lt;2</formula1>
    </dataValidation>
    <dataValidation type="decimal" operator="greaterThanOrEqual" allowBlank="1" showInputMessage="1" showErrorMessage="1" error="Please enter a number &gt;= 0." sqref="F8:F37" xr:uid="{609891BA-1A84-4CC2-A57E-D8D2DF7B6620}">
      <formula1>0</formula1>
    </dataValidation>
    <dataValidation type="list" operator="greaterThanOrEqual" allowBlank="1" showInputMessage="1" showErrorMessage="1" error="Please choose &quot;Yes&quot; or &quot;No.&quot;" sqref="G8:H37" xr:uid="{0BABCC74-6E8C-48C8-8A8D-96EA3F41881B}">
      <formula1>"Yes,No"</formula1>
    </dataValidation>
    <dataValidation type="list" allowBlank="1" showInputMessage="1" showErrorMessage="1" error="Please choose an item from the drop-down list." sqref="D8:D37" xr:uid="{066D2B43-78FB-41CB-B53E-BC165FB85478}">
      <formula1>"Yes,None"</formula1>
    </dataValidation>
  </dataValidation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28711-E596-490E-BC53-716B1C294531}">
  <sheetPr codeName="Sheet5">
    <tabColor theme="9" tint="0.59999389629810485"/>
  </sheetPr>
  <dimension ref="A1:G17"/>
  <sheetViews>
    <sheetView showGridLines="0" workbookViewId="0">
      <pane xSplit="4" ySplit="7" topLeftCell="E8" activePane="bottomRight" state="frozen"/>
      <selection pane="topRight" activeCell="E1" sqref="E1"/>
      <selection pane="bottomLeft" activeCell="A8" sqref="A8"/>
      <selection pane="bottomRight" activeCell="A3" sqref="A3"/>
    </sheetView>
  </sheetViews>
  <sheetFormatPr defaultColWidth="9.140625" defaultRowHeight="15" x14ac:dyDescent="0.25"/>
  <cols>
    <col min="1" max="1" width="11.28515625" customWidth="1"/>
    <col min="2" max="2" width="25.28515625" customWidth="1"/>
    <col min="3" max="3" width="36" customWidth="1"/>
    <col min="4" max="6" width="25.28515625" customWidth="1"/>
    <col min="7" max="7" width="21.5703125" customWidth="1"/>
  </cols>
  <sheetData>
    <row r="1" spans="1:7" x14ac:dyDescent="0.25">
      <c r="A1" s="15"/>
      <c r="B1" s="15"/>
      <c r="C1" s="15"/>
    </row>
    <row r="2" spans="1:7" x14ac:dyDescent="0.25">
      <c r="A2" s="15"/>
      <c r="B2" s="15"/>
    </row>
    <row r="3" spans="1:7" x14ac:dyDescent="0.25">
      <c r="A3" s="6"/>
      <c r="C3" s="58"/>
      <c r="G3" s="46"/>
    </row>
    <row r="4" spans="1:7" ht="19.5" thickBot="1" x14ac:dyDescent="0.35">
      <c r="A4" s="39" t="s">
        <v>190</v>
      </c>
      <c r="B4" s="40"/>
      <c r="C4" s="40"/>
      <c r="D4" s="40"/>
      <c r="E4" s="40"/>
      <c r="F4" s="40"/>
      <c r="G4" s="90"/>
    </row>
    <row r="5" spans="1:7" ht="46.5" customHeight="1" x14ac:dyDescent="0.25">
      <c r="A5" s="98" t="s">
        <v>298</v>
      </c>
      <c r="B5" s="98"/>
      <c r="C5" s="98"/>
      <c r="D5" s="98"/>
    </row>
    <row r="6" spans="1:7" ht="12" customHeight="1" x14ac:dyDescent="0.3">
      <c r="A6" s="42"/>
    </row>
    <row r="7" spans="1:7" ht="48.75" customHeight="1" x14ac:dyDescent="0.25">
      <c r="A7" s="48" t="s">
        <v>10</v>
      </c>
      <c r="B7" s="1" t="s">
        <v>11</v>
      </c>
      <c r="C7" s="1" t="s">
        <v>82</v>
      </c>
      <c r="D7" s="47" t="s">
        <v>27</v>
      </c>
      <c r="E7" s="47" t="s">
        <v>28</v>
      </c>
      <c r="F7" s="59" t="s">
        <v>29</v>
      </c>
      <c r="G7" s="48" t="s">
        <v>299</v>
      </c>
    </row>
    <row r="8" spans="1:7" x14ac:dyDescent="0.25">
      <c r="A8" s="50">
        <v>1</v>
      </c>
      <c r="B8" s="52" t="str">
        <f>IF(INDEX('Site-Wide'!$E$8:$E$17,MATCH(A8,'Site-Wide'!$D$8:$D$17,0))="","",INDEX('Site-Wide'!$E$8:$E$17,MATCH(A8,'Site-Wide'!$D$8:$D$17,0)))</f>
        <v/>
      </c>
      <c r="C8" s="52" t="str">
        <f>INDEX('Supporting Calcs'!$FD$4:$FD$13,MATCH(A8,'Supporting Calcs'!$CU$4:$CU$13,0))</f>
        <v/>
      </c>
      <c r="D8" s="33"/>
      <c r="E8" s="33"/>
      <c r="F8" s="33"/>
      <c r="G8" s="88" t="str">
        <f>IF(B8="","",IF(D8="Yes",IF(F8="Yes",0.9,0.1),0))</f>
        <v/>
      </c>
    </row>
    <row r="9" spans="1:7" x14ac:dyDescent="0.25">
      <c r="A9" s="50">
        <v>2</v>
      </c>
      <c r="B9" s="52" t="str">
        <f>IF(INDEX('Site-Wide'!$E$8:$E$17,MATCH(A9,'Site-Wide'!$D$8:$D$17,0))="","",INDEX('Site-Wide'!$E$8:$E$17,MATCH(A9,'Site-Wide'!$D$8:$D$17,0)))</f>
        <v/>
      </c>
      <c r="C9" s="52" t="str">
        <f>INDEX('Supporting Calcs'!$FD$4:$FD$13,MATCH(A9,'Supporting Calcs'!$CU$4:$CU$13,0))</f>
        <v/>
      </c>
      <c r="D9" s="33"/>
      <c r="E9" s="33"/>
      <c r="F9" s="33"/>
      <c r="G9" s="88" t="str">
        <f t="shared" ref="G9:G17" si="0">IF(B9="","",IF(D9="Yes",IF(F9="Yes",0.9,0.1),0))</f>
        <v/>
      </c>
    </row>
    <row r="10" spans="1:7" x14ac:dyDescent="0.25">
      <c r="A10" s="50">
        <v>3</v>
      </c>
      <c r="B10" s="52" t="str">
        <f>IF(INDEX('Site-Wide'!$E$8:$E$17,MATCH(A10,'Site-Wide'!$D$8:$D$17,0))="","",INDEX('Site-Wide'!$E$8:$E$17,MATCH(A10,'Site-Wide'!$D$8:$D$17,0)))</f>
        <v/>
      </c>
      <c r="C10" s="52" t="str">
        <f>INDEX('Supporting Calcs'!$FD$4:$FD$13,MATCH(A10,'Supporting Calcs'!$CU$4:$CU$13,0))</f>
        <v/>
      </c>
      <c r="D10" s="33"/>
      <c r="E10" s="33"/>
      <c r="F10" s="33"/>
      <c r="G10" s="88" t="str">
        <f t="shared" si="0"/>
        <v/>
      </c>
    </row>
    <row r="11" spans="1:7" x14ac:dyDescent="0.25">
      <c r="A11" s="50">
        <v>4</v>
      </c>
      <c r="B11" s="52" t="str">
        <f>IF(INDEX('Site-Wide'!$E$8:$E$17,MATCH(A11,'Site-Wide'!$D$8:$D$17,0))="","",INDEX('Site-Wide'!$E$8:$E$17,MATCH(A11,'Site-Wide'!$D$8:$D$17,0)))</f>
        <v/>
      </c>
      <c r="C11" s="52" t="str">
        <f>INDEX('Supporting Calcs'!$FD$4:$FD$13,MATCH(A11,'Supporting Calcs'!$CU$4:$CU$13,0))</f>
        <v/>
      </c>
      <c r="D11" s="33"/>
      <c r="E11" s="33"/>
      <c r="F11" s="33"/>
      <c r="G11" s="88" t="str">
        <f t="shared" si="0"/>
        <v/>
      </c>
    </row>
    <row r="12" spans="1:7" x14ac:dyDescent="0.25">
      <c r="A12" s="50">
        <v>5</v>
      </c>
      <c r="B12" s="52" t="str">
        <f>IF(INDEX('Site-Wide'!$E$8:$E$17,MATCH(A12,'Site-Wide'!$D$8:$D$17,0))="","",INDEX('Site-Wide'!$E$8:$E$17,MATCH(A12,'Site-Wide'!$D$8:$D$17,0)))</f>
        <v/>
      </c>
      <c r="C12" s="52" t="str">
        <f>INDEX('Supporting Calcs'!$FD$4:$FD$13,MATCH(A12,'Supporting Calcs'!$CU$4:$CU$13,0))</f>
        <v/>
      </c>
      <c r="D12" s="33"/>
      <c r="E12" s="33"/>
      <c r="F12" s="33"/>
      <c r="G12" s="88" t="str">
        <f t="shared" si="0"/>
        <v/>
      </c>
    </row>
    <row r="13" spans="1:7" x14ac:dyDescent="0.25">
      <c r="A13" s="50">
        <v>6</v>
      </c>
      <c r="B13" s="52" t="str">
        <f>IF(INDEX('Site-Wide'!$E$8:$E$17,MATCH(A13,'Site-Wide'!$D$8:$D$17,0))="","",INDEX('Site-Wide'!$E$8:$E$17,MATCH(A13,'Site-Wide'!$D$8:$D$17,0)))</f>
        <v/>
      </c>
      <c r="C13" s="52" t="str">
        <f>INDEX('Supporting Calcs'!$FD$4:$FD$13,MATCH(A13,'Supporting Calcs'!$CU$4:$CU$13,0))</f>
        <v/>
      </c>
      <c r="D13" s="33"/>
      <c r="E13" s="33"/>
      <c r="F13" s="33"/>
      <c r="G13" s="88" t="str">
        <f t="shared" si="0"/>
        <v/>
      </c>
    </row>
    <row r="14" spans="1:7" x14ac:dyDescent="0.25">
      <c r="A14" s="50">
        <v>7</v>
      </c>
      <c r="B14" s="52" t="str">
        <f>IF(INDEX('Site-Wide'!$E$8:$E$17,MATCH(A14,'Site-Wide'!$D$8:$D$17,0))="","",INDEX('Site-Wide'!$E$8:$E$17,MATCH(A14,'Site-Wide'!$D$8:$D$17,0)))</f>
        <v/>
      </c>
      <c r="C14" s="52" t="str">
        <f>INDEX('Supporting Calcs'!$FD$4:$FD$13,MATCH(A14,'Supporting Calcs'!$CU$4:$CU$13,0))</f>
        <v/>
      </c>
      <c r="D14" s="33"/>
      <c r="E14" s="33"/>
      <c r="F14" s="33"/>
      <c r="G14" s="88" t="str">
        <f t="shared" si="0"/>
        <v/>
      </c>
    </row>
    <row r="15" spans="1:7" x14ac:dyDescent="0.25">
      <c r="A15" s="50">
        <v>8</v>
      </c>
      <c r="B15" s="52" t="str">
        <f>IF(INDEX('Site-Wide'!$E$8:$E$17,MATCH(A15,'Site-Wide'!$D$8:$D$17,0))="","",INDEX('Site-Wide'!$E$8:$E$17,MATCH(A15,'Site-Wide'!$D$8:$D$17,0)))</f>
        <v/>
      </c>
      <c r="C15" s="52" t="str">
        <f>INDEX('Supporting Calcs'!$FD$4:$FD$13,MATCH(A15,'Supporting Calcs'!$CU$4:$CU$13,0))</f>
        <v/>
      </c>
      <c r="D15" s="33"/>
      <c r="E15" s="33"/>
      <c r="F15" s="33"/>
      <c r="G15" s="88" t="str">
        <f t="shared" si="0"/>
        <v/>
      </c>
    </row>
    <row r="16" spans="1:7" x14ac:dyDescent="0.25">
      <c r="A16" s="50">
        <v>9</v>
      </c>
      <c r="B16" s="52" t="str">
        <f>IF(INDEX('Site-Wide'!$E$8:$E$17,MATCH(A16,'Site-Wide'!$D$8:$D$17,0))="","",INDEX('Site-Wide'!$E$8:$E$17,MATCH(A16,'Site-Wide'!$D$8:$D$17,0)))</f>
        <v/>
      </c>
      <c r="C16" s="52" t="str">
        <f>INDEX('Supporting Calcs'!$FD$4:$FD$13,MATCH(A16,'Supporting Calcs'!$CU$4:$CU$13,0))</f>
        <v/>
      </c>
      <c r="D16" s="33"/>
      <c r="E16" s="33"/>
      <c r="F16" s="33"/>
      <c r="G16" s="88" t="str">
        <f t="shared" si="0"/>
        <v/>
      </c>
    </row>
    <row r="17" spans="1:7" x14ac:dyDescent="0.25">
      <c r="A17" s="50">
        <v>10</v>
      </c>
      <c r="B17" s="52" t="str">
        <f>IF(INDEX('Site-Wide'!$E$8:$E$17,MATCH(A17,'Site-Wide'!$D$8:$D$17,0))="","",INDEX('Site-Wide'!$E$8:$E$17,MATCH(A17,'Site-Wide'!$D$8:$D$17,0)))</f>
        <v/>
      </c>
      <c r="C17" s="52" t="str">
        <f>INDEX('Supporting Calcs'!$FD$4:$FD$13,MATCH(A17,'Supporting Calcs'!$CU$4:$CU$13,0))</f>
        <v/>
      </c>
      <c r="D17" s="33"/>
      <c r="E17" s="33"/>
      <c r="F17" s="33"/>
      <c r="G17" s="88" t="str">
        <f t="shared" si="0"/>
        <v/>
      </c>
    </row>
  </sheetData>
  <sheetProtection algorithmName="SHA-512" hashValue="1upkge642EEAcIKm9b+MxTAyDirEenAGInZk1iyMFQBcdOTjVCYMY7nLfBKnOfvqITcm51kGgO8DoMNiQ2Z71A==" saltValue="AL64AXbhL9nXdGxo3xtPaw==" spinCount="100000" sheet="1" formatColumns="0" formatRows="0"/>
  <mergeCells count="1">
    <mergeCell ref="A5:D5"/>
  </mergeCells>
  <conditionalFormatting sqref="D8:F17">
    <cfRule type="expression" dxfId="15" priority="1">
      <formula>$B8=""</formula>
    </cfRule>
  </conditionalFormatting>
  <conditionalFormatting sqref="E8:F17">
    <cfRule type="expression" dxfId="14" priority="2">
      <formula>$D8&lt;&gt;"Yes"</formula>
    </cfRule>
  </conditionalFormatting>
  <dataValidations count="2">
    <dataValidation type="list" allowBlank="1" showInputMessage="1" showErrorMessage="1" error="Please choose &quot;Yes&quot; or &quot;No.&quot;" sqref="F8:F17 D8:D17" xr:uid="{E53F1EF6-1B1A-41C1-9FB1-F9F18ABEEC33}">
      <formula1>"Yes,No"</formula1>
    </dataValidation>
    <dataValidation type="decimal" operator="greaterThanOrEqual" allowBlank="1" showInputMessage="1" showErrorMessage="1" error="Please enter a number &gt;= 0." sqref="E8:E17" xr:uid="{B9B46BBA-DA42-4F2D-AFB9-731069AA32F1}">
      <formula1>0</formula1>
    </dataValidation>
  </dataValidation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1B949-A707-4F96-BEBA-1DE940EFA437}">
  <sheetPr codeName="Sheet8">
    <tabColor theme="9" tint="0.59999389629810485"/>
  </sheetPr>
  <dimension ref="A3:M27"/>
  <sheetViews>
    <sheetView showGridLines="0" workbookViewId="0">
      <pane xSplit="4" ySplit="7" topLeftCell="E8" activePane="bottomRight" state="frozen"/>
      <selection pane="topRight" activeCell="E1" sqref="E1"/>
      <selection pane="bottomLeft" activeCell="A8" sqref="A8"/>
      <selection pane="bottomRight" activeCell="A3" sqref="A3"/>
    </sheetView>
  </sheetViews>
  <sheetFormatPr defaultColWidth="9.140625" defaultRowHeight="15" x14ac:dyDescent="0.25"/>
  <cols>
    <col min="1" max="1" width="12.85546875" customWidth="1"/>
    <col min="2" max="2" width="28.42578125" customWidth="1"/>
    <col min="3" max="3" width="19.42578125" bestFit="1" customWidth="1"/>
    <col min="4" max="4" width="23.5703125" bestFit="1" customWidth="1"/>
    <col min="5" max="5" width="24.140625" customWidth="1"/>
    <col min="6" max="7" width="31.5703125" customWidth="1"/>
    <col min="8" max="8" width="30.85546875" customWidth="1"/>
    <col min="9" max="9" width="31.5703125" customWidth="1"/>
    <col min="10" max="10" width="37.42578125" customWidth="1"/>
    <col min="11" max="13" width="11.28515625" hidden="1" customWidth="1"/>
  </cols>
  <sheetData>
    <row r="3" spans="1:13" x14ac:dyDescent="0.25">
      <c r="F3" s="101"/>
      <c r="G3" s="101"/>
      <c r="H3" s="101"/>
      <c r="I3" s="45"/>
      <c r="J3" s="45"/>
    </row>
    <row r="4" spans="1:13" ht="19.5" thickBot="1" x14ac:dyDescent="0.35">
      <c r="A4" s="39" t="s">
        <v>136</v>
      </c>
      <c r="B4" s="40"/>
      <c r="C4" s="41"/>
      <c r="D4" s="41"/>
      <c r="E4" s="40"/>
      <c r="F4" s="60" t="s">
        <v>30</v>
      </c>
      <c r="G4" s="40"/>
      <c r="H4" s="40"/>
      <c r="I4" s="10" t="s">
        <v>31</v>
      </c>
      <c r="J4" s="40"/>
      <c r="K4" s="54" t="s">
        <v>19</v>
      </c>
      <c r="L4" s="54" t="s">
        <v>19</v>
      </c>
      <c r="M4" s="54" t="s">
        <v>19</v>
      </c>
    </row>
    <row r="5" spans="1:13" ht="48" customHeight="1" x14ac:dyDescent="0.25">
      <c r="A5" s="97" t="s">
        <v>300</v>
      </c>
      <c r="B5" s="97"/>
      <c r="C5" s="97"/>
      <c r="D5" s="97"/>
      <c r="F5" s="100" t="s">
        <v>142</v>
      </c>
      <c r="G5" s="100"/>
      <c r="H5" s="100"/>
      <c r="I5" s="61"/>
    </row>
    <row r="6" spans="1:13" ht="12" customHeight="1" x14ac:dyDescent="0.3">
      <c r="A6" s="42"/>
      <c r="C6" s="45"/>
      <c r="D6" s="45"/>
      <c r="F6" s="62"/>
      <c r="I6" s="1"/>
    </row>
    <row r="7" spans="1:13" ht="91.5" x14ac:dyDescent="0.35">
      <c r="A7" s="48" t="s">
        <v>152</v>
      </c>
      <c r="B7" s="1" t="s">
        <v>153</v>
      </c>
      <c r="C7" s="45" t="s">
        <v>32</v>
      </c>
      <c r="D7" s="45" t="s">
        <v>33</v>
      </c>
      <c r="E7" s="45" t="s">
        <v>34</v>
      </c>
      <c r="F7" s="47" t="s">
        <v>143</v>
      </c>
      <c r="G7" s="47" t="s">
        <v>35</v>
      </c>
      <c r="H7" s="47" t="s">
        <v>36</v>
      </c>
      <c r="I7" s="47" t="s">
        <v>144</v>
      </c>
      <c r="J7" s="47" t="s">
        <v>145</v>
      </c>
      <c r="K7" s="87" t="s">
        <v>199</v>
      </c>
      <c r="L7" s="87" t="s">
        <v>196</v>
      </c>
      <c r="M7" s="87" t="s">
        <v>200</v>
      </c>
    </row>
    <row r="8" spans="1:13" x14ac:dyDescent="0.25">
      <c r="A8" s="50">
        <v>1</v>
      </c>
      <c r="B8" s="34"/>
      <c r="C8" s="36"/>
      <c r="D8" s="36"/>
      <c r="E8" s="36"/>
      <c r="F8" s="36"/>
      <c r="G8" s="36"/>
      <c r="H8" s="36"/>
      <c r="I8" s="33"/>
      <c r="J8" s="33"/>
      <c r="K8" s="50" t="str">
        <f>IF(B8="","",IF(AND(F8="Yes",G8="Yes",H8="Yes"),0,0.8))</f>
        <v/>
      </c>
      <c r="L8" s="50" t="str">
        <f>IF(B8="","",IF(I8="Yes",0.01,0.1))</f>
        <v/>
      </c>
      <c r="M8" s="50" t="str">
        <f>IF(B8="","",IF(OR(I8="Yes",J8="Yes"),0,0.8))</f>
        <v/>
      </c>
    </row>
    <row r="9" spans="1:13" x14ac:dyDescent="0.25">
      <c r="A9" s="50">
        <v>2</v>
      </c>
      <c r="B9" s="34"/>
      <c r="C9" s="36"/>
      <c r="D9" s="36"/>
      <c r="E9" s="36"/>
      <c r="F9" s="36"/>
      <c r="G9" s="36"/>
      <c r="H9" s="36"/>
      <c r="I9" s="33"/>
      <c r="J9" s="33"/>
      <c r="K9" s="50" t="str">
        <f t="shared" ref="K9:K27" si="0">IF(B9="","",IF(AND(F9="Yes",G9="Yes",H9="Yes"),0,0.8))</f>
        <v/>
      </c>
      <c r="L9" s="50" t="str">
        <f t="shared" ref="L9:L27" si="1">IF(B9="","",IF(I9="Yes",0.01,0.1))</f>
        <v/>
      </c>
      <c r="M9" s="50" t="str">
        <f t="shared" ref="M9:M27" si="2">IF(B9="","",IF(OR(I9="Yes",J9="Yes"),0,0.8))</f>
        <v/>
      </c>
    </row>
    <row r="10" spans="1:13" x14ac:dyDescent="0.25">
      <c r="A10" s="50">
        <v>3</v>
      </c>
      <c r="B10" s="34"/>
      <c r="C10" s="36"/>
      <c r="D10" s="36"/>
      <c r="E10" s="36"/>
      <c r="F10" s="36"/>
      <c r="G10" s="36"/>
      <c r="H10" s="36"/>
      <c r="I10" s="33"/>
      <c r="J10" s="33"/>
      <c r="K10" s="50" t="str">
        <f t="shared" si="0"/>
        <v/>
      </c>
      <c r="L10" s="50" t="str">
        <f t="shared" si="1"/>
        <v/>
      </c>
      <c r="M10" s="50" t="str">
        <f t="shared" si="2"/>
        <v/>
      </c>
    </row>
    <row r="11" spans="1:13" x14ac:dyDescent="0.25">
      <c r="A11" s="50">
        <v>4</v>
      </c>
      <c r="B11" s="34"/>
      <c r="C11" s="36"/>
      <c r="D11" s="36"/>
      <c r="E11" s="36"/>
      <c r="F11" s="36"/>
      <c r="G11" s="36"/>
      <c r="H11" s="36"/>
      <c r="I11" s="33"/>
      <c r="J11" s="33"/>
      <c r="K11" s="50" t="str">
        <f t="shared" si="0"/>
        <v/>
      </c>
      <c r="L11" s="50" t="str">
        <f t="shared" si="1"/>
        <v/>
      </c>
      <c r="M11" s="50" t="str">
        <f t="shared" si="2"/>
        <v/>
      </c>
    </row>
    <row r="12" spans="1:13" x14ac:dyDescent="0.25">
      <c r="A12" s="50">
        <v>5</v>
      </c>
      <c r="B12" s="34"/>
      <c r="C12" s="36"/>
      <c r="D12" s="36"/>
      <c r="E12" s="36"/>
      <c r="F12" s="36"/>
      <c r="G12" s="36"/>
      <c r="H12" s="36"/>
      <c r="I12" s="33"/>
      <c r="J12" s="33"/>
      <c r="K12" s="50" t="str">
        <f t="shared" si="0"/>
        <v/>
      </c>
      <c r="L12" s="50" t="str">
        <f t="shared" si="1"/>
        <v/>
      </c>
      <c r="M12" s="50" t="str">
        <f t="shared" si="2"/>
        <v/>
      </c>
    </row>
    <row r="13" spans="1:13" x14ac:dyDescent="0.25">
      <c r="A13" s="50">
        <v>6</v>
      </c>
      <c r="B13" s="34"/>
      <c r="C13" s="36"/>
      <c r="D13" s="36"/>
      <c r="E13" s="36"/>
      <c r="F13" s="36"/>
      <c r="G13" s="36"/>
      <c r="H13" s="36"/>
      <c r="I13" s="33"/>
      <c r="J13" s="33"/>
      <c r="K13" s="50" t="str">
        <f t="shared" si="0"/>
        <v/>
      </c>
      <c r="L13" s="50" t="str">
        <f t="shared" si="1"/>
        <v/>
      </c>
      <c r="M13" s="50" t="str">
        <f t="shared" si="2"/>
        <v/>
      </c>
    </row>
    <row r="14" spans="1:13" x14ac:dyDescent="0.25">
      <c r="A14" s="50">
        <v>7</v>
      </c>
      <c r="B14" s="34"/>
      <c r="C14" s="36"/>
      <c r="D14" s="36"/>
      <c r="E14" s="36"/>
      <c r="F14" s="36"/>
      <c r="G14" s="36"/>
      <c r="H14" s="36"/>
      <c r="I14" s="33"/>
      <c r="J14" s="33"/>
      <c r="K14" s="50" t="str">
        <f t="shared" si="0"/>
        <v/>
      </c>
      <c r="L14" s="50" t="str">
        <f t="shared" si="1"/>
        <v/>
      </c>
      <c r="M14" s="50" t="str">
        <f t="shared" si="2"/>
        <v/>
      </c>
    </row>
    <row r="15" spans="1:13" x14ac:dyDescent="0.25">
      <c r="A15" s="50">
        <v>8</v>
      </c>
      <c r="B15" s="34"/>
      <c r="C15" s="36"/>
      <c r="D15" s="36"/>
      <c r="E15" s="36"/>
      <c r="F15" s="36"/>
      <c r="G15" s="36"/>
      <c r="H15" s="36"/>
      <c r="I15" s="33"/>
      <c r="J15" s="33"/>
      <c r="K15" s="50" t="str">
        <f t="shared" si="0"/>
        <v/>
      </c>
      <c r="L15" s="50" t="str">
        <f t="shared" si="1"/>
        <v/>
      </c>
      <c r="M15" s="50" t="str">
        <f t="shared" si="2"/>
        <v/>
      </c>
    </row>
    <row r="16" spans="1:13" x14ac:dyDescent="0.25">
      <c r="A16" s="50">
        <v>9</v>
      </c>
      <c r="B16" s="34"/>
      <c r="C16" s="36"/>
      <c r="D16" s="36"/>
      <c r="E16" s="36"/>
      <c r="F16" s="36"/>
      <c r="G16" s="36"/>
      <c r="H16" s="36"/>
      <c r="I16" s="33"/>
      <c r="J16" s="33"/>
      <c r="K16" s="50" t="str">
        <f t="shared" si="0"/>
        <v/>
      </c>
      <c r="L16" s="50" t="str">
        <f t="shared" si="1"/>
        <v/>
      </c>
      <c r="M16" s="50" t="str">
        <f t="shared" si="2"/>
        <v/>
      </c>
    </row>
    <row r="17" spans="1:13" x14ac:dyDescent="0.25">
      <c r="A17" s="50">
        <v>10</v>
      </c>
      <c r="B17" s="34"/>
      <c r="C17" s="36"/>
      <c r="D17" s="36"/>
      <c r="E17" s="36"/>
      <c r="F17" s="36"/>
      <c r="G17" s="36"/>
      <c r="H17" s="36"/>
      <c r="I17" s="33"/>
      <c r="J17" s="33"/>
      <c r="K17" s="50" t="str">
        <f t="shared" si="0"/>
        <v/>
      </c>
      <c r="L17" s="50" t="str">
        <f t="shared" si="1"/>
        <v/>
      </c>
      <c r="M17" s="50" t="str">
        <f t="shared" si="2"/>
        <v/>
      </c>
    </row>
    <row r="18" spans="1:13" x14ac:dyDescent="0.25">
      <c r="A18" s="50">
        <v>11</v>
      </c>
      <c r="B18" s="34"/>
      <c r="C18" s="36"/>
      <c r="D18" s="36"/>
      <c r="E18" s="36"/>
      <c r="F18" s="36"/>
      <c r="G18" s="36"/>
      <c r="H18" s="36"/>
      <c r="I18" s="33"/>
      <c r="J18" s="33"/>
      <c r="K18" s="50" t="str">
        <f t="shared" si="0"/>
        <v/>
      </c>
      <c r="L18" s="50" t="str">
        <f t="shared" si="1"/>
        <v/>
      </c>
      <c r="M18" s="50" t="str">
        <f t="shared" si="2"/>
        <v/>
      </c>
    </row>
    <row r="19" spans="1:13" x14ac:dyDescent="0.25">
      <c r="A19" s="50">
        <v>12</v>
      </c>
      <c r="B19" s="34"/>
      <c r="C19" s="36"/>
      <c r="D19" s="36"/>
      <c r="E19" s="36"/>
      <c r="F19" s="36"/>
      <c r="G19" s="36"/>
      <c r="H19" s="36"/>
      <c r="I19" s="33"/>
      <c r="J19" s="33"/>
      <c r="K19" s="50" t="str">
        <f t="shared" si="0"/>
        <v/>
      </c>
      <c r="L19" s="50" t="str">
        <f t="shared" si="1"/>
        <v/>
      </c>
      <c r="M19" s="50" t="str">
        <f t="shared" si="2"/>
        <v/>
      </c>
    </row>
    <row r="20" spans="1:13" x14ac:dyDescent="0.25">
      <c r="A20" s="50">
        <v>13</v>
      </c>
      <c r="B20" s="34"/>
      <c r="C20" s="36"/>
      <c r="D20" s="36"/>
      <c r="E20" s="36"/>
      <c r="F20" s="36"/>
      <c r="G20" s="36"/>
      <c r="H20" s="36"/>
      <c r="I20" s="33"/>
      <c r="J20" s="33"/>
      <c r="K20" s="50" t="str">
        <f t="shared" si="0"/>
        <v/>
      </c>
      <c r="L20" s="50" t="str">
        <f t="shared" si="1"/>
        <v/>
      </c>
      <c r="M20" s="50" t="str">
        <f t="shared" si="2"/>
        <v/>
      </c>
    </row>
    <row r="21" spans="1:13" x14ac:dyDescent="0.25">
      <c r="A21" s="50">
        <v>14</v>
      </c>
      <c r="B21" s="34"/>
      <c r="C21" s="36"/>
      <c r="D21" s="36"/>
      <c r="E21" s="36"/>
      <c r="F21" s="36"/>
      <c r="G21" s="36"/>
      <c r="H21" s="36"/>
      <c r="I21" s="33"/>
      <c r="J21" s="33"/>
      <c r="K21" s="50" t="str">
        <f t="shared" si="0"/>
        <v/>
      </c>
      <c r="L21" s="50" t="str">
        <f t="shared" si="1"/>
        <v/>
      </c>
      <c r="M21" s="50" t="str">
        <f t="shared" si="2"/>
        <v/>
      </c>
    </row>
    <row r="22" spans="1:13" x14ac:dyDescent="0.25">
      <c r="A22" s="50">
        <v>15</v>
      </c>
      <c r="B22" s="34"/>
      <c r="C22" s="36"/>
      <c r="D22" s="36"/>
      <c r="E22" s="36"/>
      <c r="F22" s="36"/>
      <c r="G22" s="36"/>
      <c r="H22" s="36"/>
      <c r="I22" s="33"/>
      <c r="J22" s="33"/>
      <c r="K22" s="50" t="str">
        <f t="shared" si="0"/>
        <v/>
      </c>
      <c r="L22" s="50" t="str">
        <f t="shared" si="1"/>
        <v/>
      </c>
      <c r="M22" s="50" t="str">
        <f t="shared" si="2"/>
        <v/>
      </c>
    </row>
    <row r="23" spans="1:13" x14ac:dyDescent="0.25">
      <c r="A23" s="50">
        <v>16</v>
      </c>
      <c r="B23" s="34"/>
      <c r="C23" s="36"/>
      <c r="D23" s="36"/>
      <c r="E23" s="36"/>
      <c r="F23" s="36"/>
      <c r="G23" s="36"/>
      <c r="H23" s="36"/>
      <c r="I23" s="33"/>
      <c r="J23" s="33"/>
      <c r="K23" s="50" t="str">
        <f t="shared" si="0"/>
        <v/>
      </c>
      <c r="L23" s="50" t="str">
        <f t="shared" si="1"/>
        <v/>
      </c>
      <c r="M23" s="50" t="str">
        <f t="shared" si="2"/>
        <v/>
      </c>
    </row>
    <row r="24" spans="1:13" x14ac:dyDescent="0.25">
      <c r="A24" s="50">
        <v>17</v>
      </c>
      <c r="B24" s="34"/>
      <c r="C24" s="36"/>
      <c r="D24" s="36"/>
      <c r="E24" s="36"/>
      <c r="F24" s="36"/>
      <c r="G24" s="36"/>
      <c r="H24" s="36"/>
      <c r="I24" s="33"/>
      <c r="J24" s="33"/>
      <c r="K24" s="50" t="str">
        <f t="shared" si="0"/>
        <v/>
      </c>
      <c r="L24" s="50" t="str">
        <f t="shared" si="1"/>
        <v/>
      </c>
      <c r="M24" s="50" t="str">
        <f t="shared" si="2"/>
        <v/>
      </c>
    </row>
    <row r="25" spans="1:13" x14ac:dyDescent="0.25">
      <c r="A25" s="50">
        <v>18</v>
      </c>
      <c r="B25" s="34"/>
      <c r="C25" s="36"/>
      <c r="D25" s="36"/>
      <c r="E25" s="36"/>
      <c r="F25" s="36"/>
      <c r="G25" s="36"/>
      <c r="H25" s="36"/>
      <c r="I25" s="33"/>
      <c r="J25" s="33"/>
      <c r="K25" s="50" t="str">
        <f t="shared" si="0"/>
        <v/>
      </c>
      <c r="L25" s="50" t="str">
        <f t="shared" si="1"/>
        <v/>
      </c>
      <c r="M25" s="50" t="str">
        <f t="shared" si="2"/>
        <v/>
      </c>
    </row>
    <row r="26" spans="1:13" x14ac:dyDescent="0.25">
      <c r="A26" s="50">
        <v>19</v>
      </c>
      <c r="B26" s="34"/>
      <c r="C26" s="36"/>
      <c r="D26" s="36"/>
      <c r="E26" s="36"/>
      <c r="F26" s="36"/>
      <c r="G26" s="36"/>
      <c r="H26" s="36"/>
      <c r="I26" s="33"/>
      <c r="J26" s="33"/>
      <c r="K26" s="50" t="str">
        <f t="shared" si="0"/>
        <v/>
      </c>
      <c r="L26" s="50" t="str">
        <f t="shared" si="1"/>
        <v/>
      </c>
      <c r="M26" s="50" t="str">
        <f t="shared" si="2"/>
        <v/>
      </c>
    </row>
    <row r="27" spans="1:13" x14ac:dyDescent="0.25">
      <c r="A27" s="50">
        <v>20</v>
      </c>
      <c r="B27" s="34"/>
      <c r="C27" s="36"/>
      <c r="D27" s="36"/>
      <c r="E27" s="36"/>
      <c r="F27" s="36"/>
      <c r="G27" s="36"/>
      <c r="H27" s="36"/>
      <c r="I27" s="33"/>
      <c r="J27" s="33"/>
      <c r="K27" s="50" t="str">
        <f t="shared" si="0"/>
        <v/>
      </c>
      <c r="L27" s="50" t="str">
        <f t="shared" si="1"/>
        <v/>
      </c>
      <c r="M27" s="50" t="str">
        <f t="shared" si="2"/>
        <v/>
      </c>
    </row>
  </sheetData>
  <sheetProtection algorithmName="SHA-512" hashValue="BgKAWtCpMhMx4Erwh61KbbiB4U0bLcEUyqk1513QInuk3qN4ckGavs9f02+DnhR6xIgO7gnsj2LNHNrX9jiS4g==" saltValue="bRYW2E4vDw/re4IrqIR79g==" spinCount="100000" sheet="1" formatColumns="0" formatRows="0"/>
  <mergeCells count="3">
    <mergeCell ref="F3:H3"/>
    <mergeCell ref="A5:D5"/>
    <mergeCell ref="F5:H5"/>
  </mergeCells>
  <conditionalFormatting sqref="C8:J27">
    <cfRule type="expression" dxfId="13" priority="1">
      <formula>$B8=""</formula>
    </cfRule>
  </conditionalFormatting>
  <conditionalFormatting sqref="G8:H27">
    <cfRule type="expression" dxfId="12" priority="3">
      <formula>$F8&lt;&gt;"Yes"</formula>
    </cfRule>
  </conditionalFormatting>
  <conditionalFormatting sqref="J8:J27">
    <cfRule type="expression" dxfId="11" priority="2">
      <formula>$I8&lt;&gt;"No"</formula>
    </cfRule>
  </conditionalFormatting>
  <dataValidations count="4">
    <dataValidation type="decimal" operator="greaterThanOrEqual" allowBlank="1" showInputMessage="1" showErrorMessage="1" error="Please enter a number &gt;= 0." sqref="C8:D27" xr:uid="{690CBE56-A9FD-46C0-BB0E-CC57258530C4}">
      <formula1>0</formula1>
    </dataValidation>
    <dataValidation type="list" allowBlank="1" showInputMessage="1" showErrorMessage="1" error="Please choose either &quot;Electricity,&quot; &quot;Natural Gas,&quot; or &quot;Water&quot; from the drop-down list." sqref="E8:E27" xr:uid="{F8F529A7-8493-47F0-83F4-7536E6B0B0D4}">
      <formula1>"Electricity,Natural Gas,Water"</formula1>
    </dataValidation>
    <dataValidation type="list" operator="greaterThanOrEqual" allowBlank="1" showInputMessage="1" showErrorMessage="1" error="Please choose &quot;Yes&quot; or &quot;No.&quot;" sqref="F8:J27" xr:uid="{DA2A63ED-51C4-4A08-89B8-126FEE16FA00}">
      <formula1>"Yes,No"</formula1>
    </dataValidation>
    <dataValidation type="custom" allowBlank="1" showInputMessage="1" showErrorMessage="1" error="Please enter a unique name." sqref="B8:B27" xr:uid="{A651EDE9-4DC4-4A23-9C2A-00023FA135F4}">
      <formula1>COUNTIF($B$8:$B$27,B8)&lt;2</formula1>
    </dataValidation>
  </dataValidations>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38E42-4E77-49C1-8AED-AB4D493F6DDD}">
  <sheetPr codeName="Sheet9">
    <tabColor theme="9" tint="0.59999389629810485"/>
  </sheetPr>
  <dimension ref="A1:M97"/>
  <sheetViews>
    <sheetView showGridLines="0" workbookViewId="0">
      <pane xSplit="5" ySplit="7" topLeftCell="F8" activePane="bottomRight" state="frozen"/>
      <selection pane="topRight" activeCell="F1" sqref="F1"/>
      <selection pane="bottomLeft" activeCell="A8" sqref="A8"/>
      <selection pane="bottomRight" activeCell="A3" sqref="A3"/>
    </sheetView>
  </sheetViews>
  <sheetFormatPr defaultColWidth="9.140625" defaultRowHeight="15" x14ac:dyDescent="0.25"/>
  <cols>
    <col min="1" max="1" width="12.42578125" customWidth="1"/>
    <col min="2" max="2" width="11.140625" customWidth="1"/>
    <col min="3" max="3" width="28.28515625" customWidth="1"/>
    <col min="4" max="4" width="16.5703125" customWidth="1"/>
    <col min="5" max="6" width="27.140625" bestFit="1" customWidth="1"/>
    <col min="7" max="7" width="71.28515625" hidden="1" customWidth="1"/>
    <col min="8" max="8" width="70.85546875" hidden="1" customWidth="1"/>
    <col min="9" max="9" width="24.5703125" hidden="1" customWidth="1"/>
    <col min="10" max="10" width="27.28515625" hidden="1" customWidth="1"/>
    <col min="11" max="12" width="43.28515625" hidden="1" customWidth="1"/>
    <col min="13" max="13" width="80.42578125" customWidth="1"/>
  </cols>
  <sheetData>
    <row r="1" spans="1:13" x14ac:dyDescent="0.25">
      <c r="E1" s="15"/>
    </row>
    <row r="2" spans="1:13" x14ac:dyDescent="0.25">
      <c r="E2" s="102" t="str">
        <f>IF(COUNTA(M8:M97)-COUNTIF(M8:M97,"")&gt;0,"Revise highlighted supply redundancy selection(s). See row-specific notifications.","")</f>
        <v/>
      </c>
      <c r="F2" s="102"/>
    </row>
    <row r="3" spans="1:13" ht="15" customHeight="1" x14ac:dyDescent="0.25">
      <c r="E3" s="102"/>
      <c r="F3" s="102"/>
      <c r="G3" s="15"/>
      <c r="H3" s="6"/>
    </row>
    <row r="4" spans="1:13" ht="19.5" thickBot="1" x14ac:dyDescent="0.35">
      <c r="A4" s="39" t="s">
        <v>137</v>
      </c>
      <c r="B4" s="40"/>
      <c r="C4" s="40"/>
      <c r="D4" s="40"/>
      <c r="E4" s="40"/>
      <c r="F4" s="63"/>
      <c r="G4" s="54" t="s">
        <v>19</v>
      </c>
      <c r="H4" s="54" t="s">
        <v>19</v>
      </c>
      <c r="I4" s="54" t="s">
        <v>19</v>
      </c>
      <c r="J4" s="54" t="s">
        <v>19</v>
      </c>
      <c r="K4" s="54" t="s">
        <v>19</v>
      </c>
      <c r="L4" s="54" t="s">
        <v>19</v>
      </c>
      <c r="M4" s="54"/>
    </row>
    <row r="5" spans="1:13" ht="99" customHeight="1" x14ac:dyDescent="0.25">
      <c r="A5" s="97" t="s">
        <v>301</v>
      </c>
      <c r="B5" s="97"/>
      <c r="C5" s="97"/>
      <c r="D5" s="97"/>
      <c r="E5" s="97"/>
      <c r="F5" s="15"/>
    </row>
    <row r="6" spans="1:13" ht="13.7" customHeight="1" x14ac:dyDescent="0.3">
      <c r="A6" s="6"/>
      <c r="B6" s="42"/>
      <c r="C6" s="53" t="s">
        <v>39</v>
      </c>
      <c r="F6" s="15"/>
    </row>
    <row r="7" spans="1:13" ht="28.5" customHeight="1" x14ac:dyDescent="0.25">
      <c r="A7" s="48" t="s">
        <v>154</v>
      </c>
      <c r="B7" s="48" t="s">
        <v>20</v>
      </c>
      <c r="C7" s="1" t="s">
        <v>21</v>
      </c>
      <c r="D7" s="45" t="s">
        <v>40</v>
      </c>
      <c r="E7" s="1" t="s">
        <v>146</v>
      </c>
      <c r="F7" s="1" t="s">
        <v>147</v>
      </c>
      <c r="G7" s="4" t="s">
        <v>148</v>
      </c>
      <c r="H7" s="4" t="s">
        <v>149</v>
      </c>
      <c r="I7" s="48" t="s">
        <v>150</v>
      </c>
      <c r="J7" s="48" t="s">
        <v>151</v>
      </c>
      <c r="K7" s="49" t="s">
        <v>112</v>
      </c>
      <c r="L7" s="49" t="s">
        <v>112</v>
      </c>
      <c r="M7" s="1" t="s">
        <v>114</v>
      </c>
    </row>
    <row r="8" spans="1:13" x14ac:dyDescent="0.25">
      <c r="A8" s="50">
        <v>1</v>
      </c>
      <c r="B8" s="50">
        <f>+'Supporting Calcs'!AK3</f>
        <v>1</v>
      </c>
      <c r="C8" s="52" t="str">
        <f>+'Supporting Calcs'!AQ3</f>
        <v/>
      </c>
      <c r="D8" s="64" t="str">
        <f>+'Supporting Calcs'!AR3</f>
        <v/>
      </c>
      <c r="E8" s="34"/>
      <c r="F8" s="34"/>
      <c r="G8" s="65" t="str">
        <f>IF(AND(J8&lt;&gt;"",$C8&lt;&gt;"",E8&lt;&gt;"",E8&lt;&gt;"None",F8&lt;&gt;"",F8&lt;&gt;"None"),IF(E8=F8,"May not assign same redundancy as both first and second supply redundancies.",""),"")</f>
        <v/>
      </c>
      <c r="H8" s="65" t="str">
        <f>IF(AND(J8&lt;&gt;"",$C8&lt;&gt;"",OR(E8="",E8="None"),F8&lt;&gt;"",F8&lt;&gt;"None"),"May not assign a second supply redundancy without specifying a first.","")</f>
        <v/>
      </c>
      <c r="I8" s="50" t="str">
        <f>IF($C8="","",_xlfn.IFNA(INDEX('Detail-SR'!$A$8:$A$27,MATCH(E8,'Detail-SR'!$B$8:$B$27,0)),""))</f>
        <v/>
      </c>
      <c r="J8" s="50" t="str">
        <f>IF($C8="","",_xlfn.IFNA(INDEX('Detail-SR'!$A$8:$A$27,MATCH(F8,'Detail-SR'!$B$8:$B$27,0)),""))</f>
        <v/>
      </c>
      <c r="K8" s="57" t="str">
        <f>IF(AND(I8="",$C8&lt;&gt;"",E8&lt;&gt;"",E8&lt;&gt;"None"),"Highlighted supply redundancy selection(s) no longer valid.","")</f>
        <v/>
      </c>
      <c r="L8" s="57" t="str">
        <f>IF(AND(J8="",$C8&lt;&gt;"",F8&lt;&gt;"",F8&lt;&gt;"None"),"Highlighted supply redundancy selection(s) no longer valid.","")</f>
        <v/>
      </c>
      <c r="M8" s="57" t="str">
        <f>K8&amp;IF(K8="",L8,"")&amp;G8&amp;H8</f>
        <v/>
      </c>
    </row>
    <row r="9" spans="1:13" x14ac:dyDescent="0.25">
      <c r="A9" s="50">
        <v>2</v>
      </c>
      <c r="B9" s="50">
        <f>+'Supporting Calcs'!AK4</f>
        <v>1</v>
      </c>
      <c r="C9" s="52" t="str">
        <f>+'Supporting Calcs'!AQ4</f>
        <v/>
      </c>
      <c r="D9" s="64" t="str">
        <f>+'Supporting Calcs'!AR4</f>
        <v/>
      </c>
      <c r="E9" s="34"/>
      <c r="F9" s="34"/>
      <c r="G9" s="65" t="str">
        <f t="shared" ref="G9:G72" si="0">IF(AND(J9&lt;&gt;"",$C9&lt;&gt;"",E9&lt;&gt;"",E9&lt;&gt;"None",F9&lt;&gt;"",F9&lt;&gt;"None"),IF(E9=F9,"May not assign same redundancy as both first and second supply redundancies.",""),"")</f>
        <v/>
      </c>
      <c r="H9" s="65" t="str">
        <f t="shared" ref="H9:H72" si="1">IF(AND(J9&lt;&gt;"",$C9&lt;&gt;"",OR(E9="",E9="None"),F9&lt;&gt;"",F9&lt;&gt;"None"),"May not assign a second supply redundancy without specifying a first.","")</f>
        <v/>
      </c>
      <c r="I9" s="50" t="str">
        <f>IF($C9="","",_xlfn.IFNA(INDEX('Detail-SR'!$A$8:$A$27,MATCH(E9,'Detail-SR'!$B$8:$B$27,0)),""))</f>
        <v/>
      </c>
      <c r="J9" s="50" t="str">
        <f>IF($C9="","",_xlfn.IFNA(INDEX('Detail-SR'!$A$8:$A$27,MATCH(F9,'Detail-SR'!$B$8:$B$27,0)),""))</f>
        <v/>
      </c>
      <c r="K9" s="57" t="str">
        <f t="shared" ref="K9:K72" si="2">IF(AND(I9="",$C9&lt;&gt;"",E9&lt;&gt;"",E9&lt;&gt;"None"),"Highlighted supply redundancy selection(s) no longer valid.","")</f>
        <v/>
      </c>
      <c r="L9" s="57" t="str">
        <f t="shared" ref="L9:L72" si="3">IF(AND(J9="",$C9&lt;&gt;"",F9&lt;&gt;"",F9&lt;&gt;"None"),"Highlighted supply redundancy selection(s) no longer valid.","")</f>
        <v/>
      </c>
      <c r="M9" s="57" t="str">
        <f t="shared" ref="M9:M67" si="4">K9&amp;IF(K9="",L9,"")&amp;G9&amp;H9</f>
        <v/>
      </c>
    </row>
    <row r="10" spans="1:13" x14ac:dyDescent="0.25">
      <c r="A10" s="50">
        <v>3</v>
      </c>
      <c r="B10" s="50">
        <f>+'Supporting Calcs'!AK5</f>
        <v>1</v>
      </c>
      <c r="C10" s="52" t="str">
        <f>+'Supporting Calcs'!AQ5</f>
        <v/>
      </c>
      <c r="D10" s="64" t="str">
        <f>+'Supporting Calcs'!AR5</f>
        <v/>
      </c>
      <c r="E10" s="34"/>
      <c r="F10" s="34"/>
      <c r="G10" s="65" t="str">
        <f t="shared" si="0"/>
        <v/>
      </c>
      <c r="H10" s="65" t="str">
        <f t="shared" si="1"/>
        <v/>
      </c>
      <c r="I10" s="50" t="str">
        <f>IF($C10="","",_xlfn.IFNA(INDEX('Detail-SR'!$A$8:$A$27,MATCH(E10,'Detail-SR'!$B$8:$B$27,0)),""))</f>
        <v/>
      </c>
      <c r="J10" s="50" t="str">
        <f>IF($C10="","",_xlfn.IFNA(INDEX('Detail-SR'!$A$8:$A$27,MATCH(F10,'Detail-SR'!$B$8:$B$27,0)),""))</f>
        <v/>
      </c>
      <c r="K10" s="57" t="str">
        <f t="shared" si="2"/>
        <v/>
      </c>
      <c r="L10" s="57" t="str">
        <f t="shared" si="3"/>
        <v/>
      </c>
      <c r="M10" s="57" t="str">
        <f t="shared" si="4"/>
        <v/>
      </c>
    </row>
    <row r="11" spans="1:13" x14ac:dyDescent="0.25">
      <c r="A11" s="50">
        <v>4</v>
      </c>
      <c r="B11" s="50">
        <f>+'Supporting Calcs'!AK6</f>
        <v>2</v>
      </c>
      <c r="C11" s="52" t="str">
        <f>+'Supporting Calcs'!AQ6</f>
        <v/>
      </c>
      <c r="D11" s="64" t="str">
        <f>+'Supporting Calcs'!AR6</f>
        <v/>
      </c>
      <c r="E11" s="34"/>
      <c r="F11" s="34"/>
      <c r="G11" s="65" t="str">
        <f t="shared" si="0"/>
        <v/>
      </c>
      <c r="H11" s="65" t="str">
        <f t="shared" si="1"/>
        <v/>
      </c>
      <c r="I11" s="50" t="str">
        <f>IF($C11="","",_xlfn.IFNA(INDEX('Detail-SR'!$A$8:$A$27,MATCH(E11,'Detail-SR'!$B$8:$B$27,0)),""))</f>
        <v/>
      </c>
      <c r="J11" s="50" t="str">
        <f>IF($C11="","",_xlfn.IFNA(INDEX('Detail-SR'!$A$8:$A$27,MATCH(F11,'Detail-SR'!$B$8:$B$27,0)),""))</f>
        <v/>
      </c>
      <c r="K11" s="57" t="str">
        <f t="shared" si="2"/>
        <v/>
      </c>
      <c r="L11" s="57" t="str">
        <f t="shared" si="3"/>
        <v/>
      </c>
      <c r="M11" s="57" t="str">
        <f t="shared" si="4"/>
        <v/>
      </c>
    </row>
    <row r="12" spans="1:13" x14ac:dyDescent="0.25">
      <c r="A12" s="50">
        <v>5</v>
      </c>
      <c r="B12" s="50">
        <f>+'Supporting Calcs'!AK7</f>
        <v>2</v>
      </c>
      <c r="C12" s="52" t="str">
        <f>+'Supporting Calcs'!AQ7</f>
        <v/>
      </c>
      <c r="D12" s="64" t="str">
        <f>+'Supporting Calcs'!AR7</f>
        <v/>
      </c>
      <c r="E12" s="34"/>
      <c r="F12" s="34"/>
      <c r="G12" s="65" t="str">
        <f t="shared" si="0"/>
        <v/>
      </c>
      <c r="H12" s="65" t="str">
        <f t="shared" si="1"/>
        <v/>
      </c>
      <c r="I12" s="50" t="str">
        <f>IF($C12="","",_xlfn.IFNA(INDEX('Detail-SR'!$A$8:$A$27,MATCH(E12,'Detail-SR'!$B$8:$B$27,0)),""))</f>
        <v/>
      </c>
      <c r="J12" s="50" t="str">
        <f>IF($C12="","",_xlfn.IFNA(INDEX('Detail-SR'!$A$8:$A$27,MATCH(F12,'Detail-SR'!$B$8:$B$27,0)),""))</f>
        <v/>
      </c>
      <c r="K12" s="57" t="str">
        <f t="shared" si="2"/>
        <v/>
      </c>
      <c r="L12" s="57" t="str">
        <f t="shared" si="3"/>
        <v/>
      </c>
      <c r="M12" s="57" t="str">
        <f t="shared" si="4"/>
        <v/>
      </c>
    </row>
    <row r="13" spans="1:13" x14ac:dyDescent="0.25">
      <c r="A13" s="50">
        <v>6</v>
      </c>
      <c r="B13" s="50">
        <f>+'Supporting Calcs'!AK8</f>
        <v>2</v>
      </c>
      <c r="C13" s="52" t="str">
        <f>+'Supporting Calcs'!AQ8</f>
        <v/>
      </c>
      <c r="D13" s="64" t="str">
        <f>+'Supporting Calcs'!AR8</f>
        <v/>
      </c>
      <c r="E13" s="34"/>
      <c r="F13" s="34"/>
      <c r="G13" s="65" t="str">
        <f t="shared" si="0"/>
        <v/>
      </c>
      <c r="H13" s="65" t="str">
        <f t="shared" si="1"/>
        <v/>
      </c>
      <c r="I13" s="50" t="str">
        <f>IF($C13="","",_xlfn.IFNA(INDEX('Detail-SR'!$A$8:$A$27,MATCH(E13,'Detail-SR'!$B$8:$B$27,0)),""))</f>
        <v/>
      </c>
      <c r="J13" s="50" t="str">
        <f>IF($C13="","",_xlfn.IFNA(INDEX('Detail-SR'!$A$8:$A$27,MATCH(F13,'Detail-SR'!$B$8:$B$27,0)),""))</f>
        <v/>
      </c>
      <c r="K13" s="57" t="str">
        <f t="shared" si="2"/>
        <v/>
      </c>
      <c r="L13" s="57" t="str">
        <f t="shared" si="3"/>
        <v/>
      </c>
      <c r="M13" s="57" t="str">
        <f t="shared" si="4"/>
        <v/>
      </c>
    </row>
    <row r="14" spans="1:13" x14ac:dyDescent="0.25">
      <c r="A14" s="50">
        <v>7</v>
      </c>
      <c r="B14" s="50">
        <f>+'Supporting Calcs'!AK9</f>
        <v>3</v>
      </c>
      <c r="C14" s="52" t="str">
        <f>+'Supporting Calcs'!AQ9</f>
        <v/>
      </c>
      <c r="D14" s="64" t="str">
        <f>+'Supporting Calcs'!AR9</f>
        <v/>
      </c>
      <c r="E14" s="34"/>
      <c r="F14" s="34"/>
      <c r="G14" s="65" t="str">
        <f t="shared" si="0"/>
        <v/>
      </c>
      <c r="H14" s="65" t="str">
        <f t="shared" si="1"/>
        <v/>
      </c>
      <c r="I14" s="50" t="str">
        <f>IF($C14="","",_xlfn.IFNA(INDEX('Detail-SR'!$A$8:$A$27,MATCH(E14,'Detail-SR'!$B$8:$B$27,0)),""))</f>
        <v/>
      </c>
      <c r="J14" s="50" t="str">
        <f>IF($C14="","",_xlfn.IFNA(INDEX('Detail-SR'!$A$8:$A$27,MATCH(F14,'Detail-SR'!$B$8:$B$27,0)),""))</f>
        <v/>
      </c>
      <c r="K14" s="57" t="str">
        <f t="shared" si="2"/>
        <v/>
      </c>
      <c r="L14" s="57" t="str">
        <f t="shared" si="3"/>
        <v/>
      </c>
      <c r="M14" s="57" t="str">
        <f t="shared" si="4"/>
        <v/>
      </c>
    </row>
    <row r="15" spans="1:13" x14ac:dyDescent="0.25">
      <c r="A15" s="50">
        <v>8</v>
      </c>
      <c r="B15" s="50">
        <f>+'Supporting Calcs'!AK10</f>
        <v>3</v>
      </c>
      <c r="C15" s="52" t="str">
        <f>+'Supporting Calcs'!AQ10</f>
        <v/>
      </c>
      <c r="D15" s="64" t="str">
        <f>+'Supporting Calcs'!AR10</f>
        <v/>
      </c>
      <c r="E15" s="34"/>
      <c r="F15" s="34"/>
      <c r="G15" s="65" t="str">
        <f t="shared" si="0"/>
        <v/>
      </c>
      <c r="H15" s="65" t="str">
        <f t="shared" si="1"/>
        <v/>
      </c>
      <c r="I15" s="50" t="str">
        <f>IF($C15="","",_xlfn.IFNA(INDEX('Detail-SR'!$A$8:$A$27,MATCH(E15,'Detail-SR'!$B$8:$B$27,0)),""))</f>
        <v/>
      </c>
      <c r="J15" s="50" t="str">
        <f>IF($C15="","",_xlfn.IFNA(INDEX('Detail-SR'!$A$8:$A$27,MATCH(F15,'Detail-SR'!$B$8:$B$27,0)),""))</f>
        <v/>
      </c>
      <c r="K15" s="57" t="str">
        <f t="shared" si="2"/>
        <v/>
      </c>
      <c r="L15" s="57" t="str">
        <f t="shared" si="3"/>
        <v/>
      </c>
      <c r="M15" s="57" t="str">
        <f t="shared" si="4"/>
        <v/>
      </c>
    </row>
    <row r="16" spans="1:13" x14ac:dyDescent="0.25">
      <c r="A16" s="50">
        <v>9</v>
      </c>
      <c r="B16" s="50">
        <f>+'Supporting Calcs'!AK11</f>
        <v>3</v>
      </c>
      <c r="C16" s="52" t="str">
        <f>+'Supporting Calcs'!AQ11</f>
        <v/>
      </c>
      <c r="D16" s="64" t="str">
        <f>+'Supporting Calcs'!AR11</f>
        <v/>
      </c>
      <c r="E16" s="34"/>
      <c r="F16" s="34"/>
      <c r="G16" s="65" t="str">
        <f t="shared" si="0"/>
        <v/>
      </c>
      <c r="H16" s="65" t="str">
        <f t="shared" si="1"/>
        <v/>
      </c>
      <c r="I16" s="50" t="str">
        <f>IF($C16="","",_xlfn.IFNA(INDEX('Detail-SR'!$A$8:$A$27,MATCH(E16,'Detail-SR'!$B$8:$B$27,0)),""))</f>
        <v/>
      </c>
      <c r="J16" s="50" t="str">
        <f>IF($C16="","",_xlfn.IFNA(INDEX('Detail-SR'!$A$8:$A$27,MATCH(F16,'Detail-SR'!$B$8:$B$27,0)),""))</f>
        <v/>
      </c>
      <c r="K16" s="57" t="str">
        <f t="shared" si="2"/>
        <v/>
      </c>
      <c r="L16" s="57" t="str">
        <f t="shared" si="3"/>
        <v/>
      </c>
      <c r="M16" s="57" t="str">
        <f t="shared" si="4"/>
        <v/>
      </c>
    </row>
    <row r="17" spans="1:13" x14ac:dyDescent="0.25">
      <c r="A17" s="50">
        <v>10</v>
      </c>
      <c r="B17" s="50">
        <f>+'Supporting Calcs'!AK12</f>
        <v>4</v>
      </c>
      <c r="C17" s="52" t="str">
        <f>+'Supporting Calcs'!AQ12</f>
        <v/>
      </c>
      <c r="D17" s="64" t="str">
        <f>+'Supporting Calcs'!AR12</f>
        <v/>
      </c>
      <c r="E17" s="34"/>
      <c r="F17" s="34"/>
      <c r="G17" s="65" t="str">
        <f t="shared" si="0"/>
        <v/>
      </c>
      <c r="H17" s="65" t="str">
        <f t="shared" si="1"/>
        <v/>
      </c>
      <c r="I17" s="50" t="str">
        <f>IF($C17="","",_xlfn.IFNA(INDEX('Detail-SR'!$A$8:$A$27,MATCH(E17,'Detail-SR'!$B$8:$B$27,0)),""))</f>
        <v/>
      </c>
      <c r="J17" s="50" t="str">
        <f>IF($C17="","",_xlfn.IFNA(INDEX('Detail-SR'!$A$8:$A$27,MATCH(F17,'Detail-SR'!$B$8:$B$27,0)),""))</f>
        <v/>
      </c>
      <c r="K17" s="57" t="str">
        <f t="shared" si="2"/>
        <v/>
      </c>
      <c r="L17" s="57" t="str">
        <f t="shared" si="3"/>
        <v/>
      </c>
      <c r="M17" s="57" t="str">
        <f t="shared" si="4"/>
        <v/>
      </c>
    </row>
    <row r="18" spans="1:13" x14ac:dyDescent="0.25">
      <c r="A18" s="50">
        <v>11</v>
      </c>
      <c r="B18" s="50">
        <f>+'Supporting Calcs'!AK13</f>
        <v>4</v>
      </c>
      <c r="C18" s="52" t="str">
        <f>+'Supporting Calcs'!AQ13</f>
        <v/>
      </c>
      <c r="D18" s="64" t="str">
        <f>+'Supporting Calcs'!AR13</f>
        <v/>
      </c>
      <c r="E18" s="34"/>
      <c r="F18" s="34"/>
      <c r="G18" s="65" t="str">
        <f t="shared" si="0"/>
        <v/>
      </c>
      <c r="H18" s="65" t="str">
        <f t="shared" si="1"/>
        <v/>
      </c>
      <c r="I18" s="50" t="str">
        <f>IF($C18="","",_xlfn.IFNA(INDEX('Detail-SR'!$A$8:$A$27,MATCH(E18,'Detail-SR'!$B$8:$B$27,0)),""))</f>
        <v/>
      </c>
      <c r="J18" s="50" t="str">
        <f>IF($C18="","",_xlfn.IFNA(INDEX('Detail-SR'!$A$8:$A$27,MATCH(F18,'Detail-SR'!$B$8:$B$27,0)),""))</f>
        <v/>
      </c>
      <c r="K18" s="57" t="str">
        <f t="shared" si="2"/>
        <v/>
      </c>
      <c r="L18" s="57" t="str">
        <f t="shared" si="3"/>
        <v/>
      </c>
      <c r="M18" s="57" t="str">
        <f t="shared" si="4"/>
        <v/>
      </c>
    </row>
    <row r="19" spans="1:13" x14ac:dyDescent="0.25">
      <c r="A19" s="50">
        <v>12</v>
      </c>
      <c r="B19" s="50">
        <f>+'Supporting Calcs'!AK14</f>
        <v>4</v>
      </c>
      <c r="C19" s="52" t="str">
        <f>+'Supporting Calcs'!AQ14</f>
        <v/>
      </c>
      <c r="D19" s="64" t="str">
        <f>+'Supporting Calcs'!AR14</f>
        <v/>
      </c>
      <c r="E19" s="34"/>
      <c r="F19" s="34"/>
      <c r="G19" s="65" t="str">
        <f t="shared" si="0"/>
        <v/>
      </c>
      <c r="H19" s="65" t="str">
        <f t="shared" si="1"/>
        <v/>
      </c>
      <c r="I19" s="50" t="str">
        <f>IF($C19="","",_xlfn.IFNA(INDEX('Detail-SR'!$A$8:$A$27,MATCH(E19,'Detail-SR'!$B$8:$B$27,0)),""))</f>
        <v/>
      </c>
      <c r="J19" s="50" t="str">
        <f>IF($C19="","",_xlfn.IFNA(INDEX('Detail-SR'!$A$8:$A$27,MATCH(F19,'Detail-SR'!$B$8:$B$27,0)),""))</f>
        <v/>
      </c>
      <c r="K19" s="57" t="str">
        <f t="shared" si="2"/>
        <v/>
      </c>
      <c r="L19" s="57" t="str">
        <f t="shared" si="3"/>
        <v/>
      </c>
      <c r="M19" s="57" t="str">
        <f t="shared" si="4"/>
        <v/>
      </c>
    </row>
    <row r="20" spans="1:13" x14ac:dyDescent="0.25">
      <c r="A20" s="50">
        <v>13</v>
      </c>
      <c r="B20" s="50">
        <f>+'Supporting Calcs'!AK15</f>
        <v>5</v>
      </c>
      <c r="C20" s="52" t="str">
        <f>+'Supporting Calcs'!AQ15</f>
        <v/>
      </c>
      <c r="D20" s="64" t="str">
        <f>+'Supporting Calcs'!AR15</f>
        <v/>
      </c>
      <c r="E20" s="34"/>
      <c r="F20" s="34"/>
      <c r="G20" s="65" t="str">
        <f t="shared" si="0"/>
        <v/>
      </c>
      <c r="H20" s="65" t="str">
        <f t="shared" si="1"/>
        <v/>
      </c>
      <c r="I20" s="50" t="str">
        <f>IF($C20="","",_xlfn.IFNA(INDEX('Detail-SR'!$A$8:$A$27,MATCH(E20,'Detail-SR'!$B$8:$B$27,0)),""))</f>
        <v/>
      </c>
      <c r="J20" s="50" t="str">
        <f>IF($C20="","",_xlfn.IFNA(INDEX('Detail-SR'!$A$8:$A$27,MATCH(F20,'Detail-SR'!$B$8:$B$27,0)),""))</f>
        <v/>
      </c>
      <c r="K20" s="57" t="str">
        <f t="shared" si="2"/>
        <v/>
      </c>
      <c r="L20" s="57" t="str">
        <f t="shared" si="3"/>
        <v/>
      </c>
      <c r="M20" s="57" t="str">
        <f t="shared" si="4"/>
        <v/>
      </c>
    </row>
    <row r="21" spans="1:13" x14ac:dyDescent="0.25">
      <c r="A21" s="50">
        <v>14</v>
      </c>
      <c r="B21" s="50">
        <f>+'Supporting Calcs'!AK16</f>
        <v>5</v>
      </c>
      <c r="C21" s="52" t="str">
        <f>+'Supporting Calcs'!AQ16</f>
        <v/>
      </c>
      <c r="D21" s="64" t="str">
        <f>+'Supporting Calcs'!AR16</f>
        <v/>
      </c>
      <c r="E21" s="34"/>
      <c r="F21" s="34"/>
      <c r="G21" s="65" t="str">
        <f t="shared" si="0"/>
        <v/>
      </c>
      <c r="H21" s="65" t="str">
        <f t="shared" si="1"/>
        <v/>
      </c>
      <c r="I21" s="50" t="str">
        <f>IF($C21="","",_xlfn.IFNA(INDEX('Detail-SR'!$A$8:$A$27,MATCH(E21,'Detail-SR'!$B$8:$B$27,0)),""))</f>
        <v/>
      </c>
      <c r="J21" s="50" t="str">
        <f>IF($C21="","",_xlfn.IFNA(INDEX('Detail-SR'!$A$8:$A$27,MATCH(F21,'Detail-SR'!$B$8:$B$27,0)),""))</f>
        <v/>
      </c>
      <c r="K21" s="57" t="str">
        <f t="shared" si="2"/>
        <v/>
      </c>
      <c r="L21" s="57" t="str">
        <f t="shared" si="3"/>
        <v/>
      </c>
      <c r="M21" s="57" t="str">
        <f t="shared" si="4"/>
        <v/>
      </c>
    </row>
    <row r="22" spans="1:13" x14ac:dyDescent="0.25">
      <c r="A22" s="50">
        <v>15</v>
      </c>
      <c r="B22" s="50">
        <f>+'Supporting Calcs'!AK17</f>
        <v>5</v>
      </c>
      <c r="C22" s="52" t="str">
        <f>+'Supporting Calcs'!AQ17</f>
        <v/>
      </c>
      <c r="D22" s="64" t="str">
        <f>+'Supporting Calcs'!AR17</f>
        <v/>
      </c>
      <c r="E22" s="34"/>
      <c r="F22" s="34"/>
      <c r="G22" s="65" t="str">
        <f t="shared" si="0"/>
        <v/>
      </c>
      <c r="H22" s="65" t="str">
        <f t="shared" si="1"/>
        <v/>
      </c>
      <c r="I22" s="50" t="str">
        <f>IF($C22="","",_xlfn.IFNA(INDEX('Detail-SR'!$A$8:$A$27,MATCH(E22,'Detail-SR'!$B$8:$B$27,0)),""))</f>
        <v/>
      </c>
      <c r="J22" s="50" t="str">
        <f>IF($C22="","",_xlfn.IFNA(INDEX('Detail-SR'!$A$8:$A$27,MATCH(F22,'Detail-SR'!$B$8:$B$27,0)),""))</f>
        <v/>
      </c>
      <c r="K22" s="57" t="str">
        <f t="shared" si="2"/>
        <v/>
      </c>
      <c r="L22" s="57" t="str">
        <f t="shared" si="3"/>
        <v/>
      </c>
      <c r="M22" s="57" t="str">
        <f t="shared" si="4"/>
        <v/>
      </c>
    </row>
    <row r="23" spans="1:13" x14ac:dyDescent="0.25">
      <c r="A23" s="50">
        <v>16</v>
      </c>
      <c r="B23" s="50">
        <f>+'Supporting Calcs'!AK18</f>
        <v>6</v>
      </c>
      <c r="C23" s="52" t="str">
        <f>+'Supporting Calcs'!AQ18</f>
        <v/>
      </c>
      <c r="D23" s="64" t="str">
        <f>+'Supporting Calcs'!AR18</f>
        <v/>
      </c>
      <c r="E23" s="34"/>
      <c r="F23" s="34"/>
      <c r="G23" s="65" t="str">
        <f t="shared" si="0"/>
        <v/>
      </c>
      <c r="H23" s="65" t="str">
        <f t="shared" si="1"/>
        <v/>
      </c>
      <c r="I23" s="50" t="str">
        <f>IF($C23="","",_xlfn.IFNA(INDEX('Detail-SR'!$A$8:$A$27,MATCH(E23,'Detail-SR'!$B$8:$B$27,0)),""))</f>
        <v/>
      </c>
      <c r="J23" s="50" t="str">
        <f>IF($C23="","",_xlfn.IFNA(INDEX('Detail-SR'!$A$8:$A$27,MATCH(F23,'Detail-SR'!$B$8:$B$27,0)),""))</f>
        <v/>
      </c>
      <c r="K23" s="57" t="str">
        <f t="shared" si="2"/>
        <v/>
      </c>
      <c r="L23" s="57" t="str">
        <f t="shared" si="3"/>
        <v/>
      </c>
      <c r="M23" s="57" t="str">
        <f t="shared" si="4"/>
        <v/>
      </c>
    </row>
    <row r="24" spans="1:13" x14ac:dyDescent="0.25">
      <c r="A24" s="50">
        <v>17</v>
      </c>
      <c r="B24" s="50">
        <f>+'Supporting Calcs'!AK19</f>
        <v>6</v>
      </c>
      <c r="C24" s="52" t="str">
        <f>+'Supporting Calcs'!AQ19</f>
        <v/>
      </c>
      <c r="D24" s="64" t="str">
        <f>+'Supporting Calcs'!AR19</f>
        <v/>
      </c>
      <c r="E24" s="34"/>
      <c r="F24" s="34"/>
      <c r="G24" s="65" t="str">
        <f t="shared" si="0"/>
        <v/>
      </c>
      <c r="H24" s="65" t="str">
        <f t="shared" si="1"/>
        <v/>
      </c>
      <c r="I24" s="50" t="str">
        <f>IF($C24="","",_xlfn.IFNA(INDEX('Detail-SR'!$A$8:$A$27,MATCH(E24,'Detail-SR'!$B$8:$B$27,0)),""))</f>
        <v/>
      </c>
      <c r="J24" s="50" t="str">
        <f>IF($C24="","",_xlfn.IFNA(INDEX('Detail-SR'!$A$8:$A$27,MATCH(F24,'Detail-SR'!$B$8:$B$27,0)),""))</f>
        <v/>
      </c>
      <c r="K24" s="57" t="str">
        <f t="shared" si="2"/>
        <v/>
      </c>
      <c r="L24" s="57" t="str">
        <f t="shared" si="3"/>
        <v/>
      </c>
      <c r="M24" s="57" t="str">
        <f t="shared" si="4"/>
        <v/>
      </c>
    </row>
    <row r="25" spans="1:13" x14ac:dyDescent="0.25">
      <c r="A25" s="50">
        <v>18</v>
      </c>
      <c r="B25" s="50">
        <f>+'Supporting Calcs'!AK20</f>
        <v>6</v>
      </c>
      <c r="C25" s="52" t="str">
        <f>+'Supporting Calcs'!AQ20</f>
        <v/>
      </c>
      <c r="D25" s="64" t="str">
        <f>+'Supporting Calcs'!AR20</f>
        <v/>
      </c>
      <c r="E25" s="34"/>
      <c r="F25" s="34"/>
      <c r="G25" s="65" t="str">
        <f t="shared" si="0"/>
        <v/>
      </c>
      <c r="H25" s="65" t="str">
        <f t="shared" si="1"/>
        <v/>
      </c>
      <c r="I25" s="50" t="str">
        <f>IF($C25="","",_xlfn.IFNA(INDEX('Detail-SR'!$A$8:$A$27,MATCH(E25,'Detail-SR'!$B$8:$B$27,0)),""))</f>
        <v/>
      </c>
      <c r="J25" s="50" t="str">
        <f>IF($C25="","",_xlfn.IFNA(INDEX('Detail-SR'!$A$8:$A$27,MATCH(F25,'Detail-SR'!$B$8:$B$27,0)),""))</f>
        <v/>
      </c>
      <c r="K25" s="57" t="str">
        <f t="shared" si="2"/>
        <v/>
      </c>
      <c r="L25" s="57" t="str">
        <f t="shared" si="3"/>
        <v/>
      </c>
      <c r="M25" s="57" t="str">
        <f t="shared" si="4"/>
        <v/>
      </c>
    </row>
    <row r="26" spans="1:13" x14ac:dyDescent="0.25">
      <c r="A26" s="50">
        <v>19</v>
      </c>
      <c r="B26" s="50">
        <f>+'Supporting Calcs'!AK21</f>
        <v>7</v>
      </c>
      <c r="C26" s="52" t="str">
        <f>+'Supporting Calcs'!AQ21</f>
        <v/>
      </c>
      <c r="D26" s="64" t="str">
        <f>+'Supporting Calcs'!AR21</f>
        <v/>
      </c>
      <c r="E26" s="34"/>
      <c r="F26" s="34"/>
      <c r="G26" s="65" t="str">
        <f t="shared" si="0"/>
        <v/>
      </c>
      <c r="H26" s="65" t="str">
        <f t="shared" si="1"/>
        <v/>
      </c>
      <c r="I26" s="50" t="str">
        <f>IF($C26="","",_xlfn.IFNA(INDEX('Detail-SR'!$A$8:$A$27,MATCH(E26,'Detail-SR'!$B$8:$B$27,0)),""))</f>
        <v/>
      </c>
      <c r="J26" s="50" t="str">
        <f>IF($C26="","",_xlfn.IFNA(INDEX('Detail-SR'!$A$8:$A$27,MATCH(F26,'Detail-SR'!$B$8:$B$27,0)),""))</f>
        <v/>
      </c>
      <c r="K26" s="57" t="str">
        <f t="shared" si="2"/>
        <v/>
      </c>
      <c r="L26" s="57" t="str">
        <f t="shared" si="3"/>
        <v/>
      </c>
      <c r="M26" s="57" t="str">
        <f t="shared" si="4"/>
        <v/>
      </c>
    </row>
    <row r="27" spans="1:13" x14ac:dyDescent="0.25">
      <c r="A27" s="50">
        <v>20</v>
      </c>
      <c r="B27" s="50">
        <f>+'Supporting Calcs'!AK22</f>
        <v>7</v>
      </c>
      <c r="C27" s="52" t="str">
        <f>+'Supporting Calcs'!AQ22</f>
        <v/>
      </c>
      <c r="D27" s="64" t="str">
        <f>+'Supporting Calcs'!AR22</f>
        <v/>
      </c>
      <c r="E27" s="34"/>
      <c r="F27" s="34"/>
      <c r="G27" s="65" t="str">
        <f t="shared" si="0"/>
        <v/>
      </c>
      <c r="H27" s="65" t="str">
        <f t="shared" si="1"/>
        <v/>
      </c>
      <c r="I27" s="50" t="str">
        <f>IF($C27="","",_xlfn.IFNA(INDEX('Detail-SR'!$A$8:$A$27,MATCH(E27,'Detail-SR'!$B$8:$B$27,0)),""))</f>
        <v/>
      </c>
      <c r="J27" s="50" t="str">
        <f>IF($C27="","",_xlfn.IFNA(INDEX('Detail-SR'!$A$8:$A$27,MATCH(F27,'Detail-SR'!$B$8:$B$27,0)),""))</f>
        <v/>
      </c>
      <c r="K27" s="57" t="str">
        <f t="shared" si="2"/>
        <v/>
      </c>
      <c r="L27" s="57" t="str">
        <f t="shared" si="3"/>
        <v/>
      </c>
      <c r="M27" s="57" t="str">
        <f t="shared" si="4"/>
        <v/>
      </c>
    </row>
    <row r="28" spans="1:13" x14ac:dyDescent="0.25">
      <c r="A28" s="50">
        <v>21</v>
      </c>
      <c r="B28" s="50">
        <f>+'Supporting Calcs'!AK23</f>
        <v>7</v>
      </c>
      <c r="C28" s="52" t="str">
        <f>+'Supporting Calcs'!AQ23</f>
        <v/>
      </c>
      <c r="D28" s="64" t="str">
        <f>+'Supporting Calcs'!AR23</f>
        <v/>
      </c>
      <c r="E28" s="34"/>
      <c r="F28" s="34"/>
      <c r="G28" s="65" t="str">
        <f t="shared" si="0"/>
        <v/>
      </c>
      <c r="H28" s="65" t="str">
        <f t="shared" si="1"/>
        <v/>
      </c>
      <c r="I28" s="50" t="str">
        <f>IF($C28="","",_xlfn.IFNA(INDEX('Detail-SR'!$A$8:$A$27,MATCH(E28,'Detail-SR'!$B$8:$B$27,0)),""))</f>
        <v/>
      </c>
      <c r="J28" s="50" t="str">
        <f>IF($C28="","",_xlfn.IFNA(INDEX('Detail-SR'!$A$8:$A$27,MATCH(F28,'Detail-SR'!$B$8:$B$27,0)),""))</f>
        <v/>
      </c>
      <c r="K28" s="57" t="str">
        <f t="shared" si="2"/>
        <v/>
      </c>
      <c r="L28" s="57" t="str">
        <f t="shared" si="3"/>
        <v/>
      </c>
      <c r="M28" s="57" t="str">
        <f t="shared" si="4"/>
        <v/>
      </c>
    </row>
    <row r="29" spans="1:13" x14ac:dyDescent="0.25">
      <c r="A29" s="50">
        <v>22</v>
      </c>
      <c r="B29" s="50">
        <f>+'Supporting Calcs'!AK24</f>
        <v>8</v>
      </c>
      <c r="C29" s="52" t="str">
        <f>+'Supporting Calcs'!AQ24</f>
        <v/>
      </c>
      <c r="D29" s="64" t="str">
        <f>+'Supporting Calcs'!AR24</f>
        <v/>
      </c>
      <c r="E29" s="34"/>
      <c r="F29" s="34"/>
      <c r="G29" s="65" t="str">
        <f t="shared" si="0"/>
        <v/>
      </c>
      <c r="H29" s="65" t="str">
        <f t="shared" si="1"/>
        <v/>
      </c>
      <c r="I29" s="50" t="str">
        <f>IF($C29="","",_xlfn.IFNA(INDEX('Detail-SR'!$A$8:$A$27,MATCH(E29,'Detail-SR'!$B$8:$B$27,0)),""))</f>
        <v/>
      </c>
      <c r="J29" s="50" t="str">
        <f>IF($C29="","",_xlfn.IFNA(INDEX('Detail-SR'!$A$8:$A$27,MATCH(F29,'Detail-SR'!$B$8:$B$27,0)),""))</f>
        <v/>
      </c>
      <c r="K29" s="57" t="str">
        <f t="shared" si="2"/>
        <v/>
      </c>
      <c r="L29" s="57" t="str">
        <f t="shared" si="3"/>
        <v/>
      </c>
      <c r="M29" s="57" t="str">
        <f t="shared" si="4"/>
        <v/>
      </c>
    </row>
    <row r="30" spans="1:13" x14ac:dyDescent="0.25">
      <c r="A30" s="50">
        <v>23</v>
      </c>
      <c r="B30" s="50">
        <f>+'Supporting Calcs'!AK25</f>
        <v>8</v>
      </c>
      <c r="C30" s="52" t="str">
        <f>+'Supporting Calcs'!AQ25</f>
        <v/>
      </c>
      <c r="D30" s="64" t="str">
        <f>+'Supporting Calcs'!AR25</f>
        <v/>
      </c>
      <c r="E30" s="34"/>
      <c r="F30" s="34"/>
      <c r="G30" s="65" t="str">
        <f t="shared" si="0"/>
        <v/>
      </c>
      <c r="H30" s="65" t="str">
        <f t="shared" si="1"/>
        <v/>
      </c>
      <c r="I30" s="50" t="str">
        <f>IF($C30="","",_xlfn.IFNA(INDEX('Detail-SR'!$A$8:$A$27,MATCH(E30,'Detail-SR'!$B$8:$B$27,0)),""))</f>
        <v/>
      </c>
      <c r="J30" s="50" t="str">
        <f>IF($C30="","",_xlfn.IFNA(INDEX('Detail-SR'!$A$8:$A$27,MATCH(F30,'Detail-SR'!$B$8:$B$27,0)),""))</f>
        <v/>
      </c>
      <c r="K30" s="57" t="str">
        <f t="shared" si="2"/>
        <v/>
      </c>
      <c r="L30" s="57" t="str">
        <f t="shared" si="3"/>
        <v/>
      </c>
      <c r="M30" s="57" t="str">
        <f t="shared" si="4"/>
        <v/>
      </c>
    </row>
    <row r="31" spans="1:13" x14ac:dyDescent="0.25">
      <c r="A31" s="50">
        <v>24</v>
      </c>
      <c r="B31" s="50">
        <f>+'Supporting Calcs'!AK26</f>
        <v>8</v>
      </c>
      <c r="C31" s="52" t="str">
        <f>+'Supporting Calcs'!AQ26</f>
        <v/>
      </c>
      <c r="D31" s="64" t="str">
        <f>+'Supporting Calcs'!AR26</f>
        <v/>
      </c>
      <c r="E31" s="34"/>
      <c r="F31" s="34"/>
      <c r="G31" s="65" t="str">
        <f t="shared" si="0"/>
        <v/>
      </c>
      <c r="H31" s="65" t="str">
        <f t="shared" si="1"/>
        <v/>
      </c>
      <c r="I31" s="50" t="str">
        <f>IF($C31="","",_xlfn.IFNA(INDEX('Detail-SR'!$A$8:$A$27,MATCH(E31,'Detail-SR'!$B$8:$B$27,0)),""))</f>
        <v/>
      </c>
      <c r="J31" s="50" t="str">
        <f>IF($C31="","",_xlfn.IFNA(INDEX('Detail-SR'!$A$8:$A$27,MATCH(F31,'Detail-SR'!$B$8:$B$27,0)),""))</f>
        <v/>
      </c>
      <c r="K31" s="57" t="str">
        <f t="shared" si="2"/>
        <v/>
      </c>
      <c r="L31" s="57" t="str">
        <f t="shared" si="3"/>
        <v/>
      </c>
      <c r="M31" s="57" t="str">
        <f t="shared" si="4"/>
        <v/>
      </c>
    </row>
    <row r="32" spans="1:13" x14ac:dyDescent="0.25">
      <c r="A32" s="50">
        <v>25</v>
      </c>
      <c r="B32" s="50">
        <f>+'Supporting Calcs'!AK27</f>
        <v>9</v>
      </c>
      <c r="C32" s="52" t="str">
        <f>+'Supporting Calcs'!AQ27</f>
        <v/>
      </c>
      <c r="D32" s="64" t="str">
        <f>+'Supporting Calcs'!AR27</f>
        <v/>
      </c>
      <c r="E32" s="34"/>
      <c r="F32" s="34"/>
      <c r="G32" s="65" t="str">
        <f t="shared" si="0"/>
        <v/>
      </c>
      <c r="H32" s="65" t="str">
        <f t="shared" si="1"/>
        <v/>
      </c>
      <c r="I32" s="50" t="str">
        <f>IF($C32="","",_xlfn.IFNA(INDEX('Detail-SR'!$A$8:$A$27,MATCH(E32,'Detail-SR'!$B$8:$B$27,0)),""))</f>
        <v/>
      </c>
      <c r="J32" s="50" t="str">
        <f>IF($C32="","",_xlfn.IFNA(INDEX('Detail-SR'!$A$8:$A$27,MATCH(F32,'Detail-SR'!$B$8:$B$27,0)),""))</f>
        <v/>
      </c>
      <c r="K32" s="57" t="str">
        <f t="shared" si="2"/>
        <v/>
      </c>
      <c r="L32" s="57" t="str">
        <f t="shared" si="3"/>
        <v/>
      </c>
      <c r="M32" s="57" t="str">
        <f t="shared" si="4"/>
        <v/>
      </c>
    </row>
    <row r="33" spans="1:13" x14ac:dyDescent="0.25">
      <c r="A33" s="50">
        <v>26</v>
      </c>
      <c r="B33" s="50">
        <f>+'Supporting Calcs'!AK28</f>
        <v>9</v>
      </c>
      <c r="C33" s="52" t="str">
        <f>+'Supporting Calcs'!AQ28</f>
        <v/>
      </c>
      <c r="D33" s="64" t="str">
        <f>+'Supporting Calcs'!AR28</f>
        <v/>
      </c>
      <c r="E33" s="34"/>
      <c r="F33" s="34"/>
      <c r="G33" s="65" t="str">
        <f t="shared" si="0"/>
        <v/>
      </c>
      <c r="H33" s="65" t="str">
        <f t="shared" si="1"/>
        <v/>
      </c>
      <c r="I33" s="50" t="str">
        <f>IF($C33="","",_xlfn.IFNA(INDEX('Detail-SR'!$A$8:$A$27,MATCH(E33,'Detail-SR'!$B$8:$B$27,0)),""))</f>
        <v/>
      </c>
      <c r="J33" s="50" t="str">
        <f>IF($C33="","",_xlfn.IFNA(INDEX('Detail-SR'!$A$8:$A$27,MATCH(F33,'Detail-SR'!$B$8:$B$27,0)),""))</f>
        <v/>
      </c>
      <c r="K33" s="57" t="str">
        <f t="shared" si="2"/>
        <v/>
      </c>
      <c r="L33" s="57" t="str">
        <f t="shared" si="3"/>
        <v/>
      </c>
      <c r="M33" s="57" t="str">
        <f t="shared" si="4"/>
        <v/>
      </c>
    </row>
    <row r="34" spans="1:13" x14ac:dyDescent="0.25">
      <c r="A34" s="50">
        <v>27</v>
      </c>
      <c r="B34" s="50">
        <f>+'Supporting Calcs'!AK29</f>
        <v>9</v>
      </c>
      <c r="C34" s="52" t="str">
        <f>+'Supporting Calcs'!AQ29</f>
        <v/>
      </c>
      <c r="D34" s="64" t="str">
        <f>+'Supporting Calcs'!AR29</f>
        <v/>
      </c>
      <c r="E34" s="34"/>
      <c r="F34" s="34"/>
      <c r="G34" s="65" t="str">
        <f t="shared" si="0"/>
        <v/>
      </c>
      <c r="H34" s="65" t="str">
        <f t="shared" si="1"/>
        <v/>
      </c>
      <c r="I34" s="50" t="str">
        <f>IF($C34="","",_xlfn.IFNA(INDEX('Detail-SR'!$A$8:$A$27,MATCH(E34,'Detail-SR'!$B$8:$B$27,0)),""))</f>
        <v/>
      </c>
      <c r="J34" s="50" t="str">
        <f>IF($C34="","",_xlfn.IFNA(INDEX('Detail-SR'!$A$8:$A$27,MATCH(F34,'Detail-SR'!$B$8:$B$27,0)),""))</f>
        <v/>
      </c>
      <c r="K34" s="57" t="str">
        <f t="shared" si="2"/>
        <v/>
      </c>
      <c r="L34" s="57" t="str">
        <f t="shared" si="3"/>
        <v/>
      </c>
      <c r="M34" s="57" t="str">
        <f t="shared" si="4"/>
        <v/>
      </c>
    </row>
    <row r="35" spans="1:13" x14ac:dyDescent="0.25">
      <c r="A35" s="50">
        <v>28</v>
      </c>
      <c r="B35" s="50">
        <f>+'Supporting Calcs'!AK30</f>
        <v>10</v>
      </c>
      <c r="C35" s="52" t="str">
        <f>+'Supporting Calcs'!AQ30</f>
        <v/>
      </c>
      <c r="D35" s="64" t="str">
        <f>+'Supporting Calcs'!AR30</f>
        <v/>
      </c>
      <c r="E35" s="34"/>
      <c r="F35" s="34"/>
      <c r="G35" s="65" t="str">
        <f t="shared" si="0"/>
        <v/>
      </c>
      <c r="H35" s="65" t="str">
        <f t="shared" si="1"/>
        <v/>
      </c>
      <c r="I35" s="50" t="str">
        <f>IF($C35="","",_xlfn.IFNA(INDEX('Detail-SR'!$A$8:$A$27,MATCH(E35,'Detail-SR'!$B$8:$B$27,0)),""))</f>
        <v/>
      </c>
      <c r="J35" s="50" t="str">
        <f>IF($C35="","",_xlfn.IFNA(INDEX('Detail-SR'!$A$8:$A$27,MATCH(F35,'Detail-SR'!$B$8:$B$27,0)),""))</f>
        <v/>
      </c>
      <c r="K35" s="57" t="str">
        <f t="shared" si="2"/>
        <v/>
      </c>
      <c r="L35" s="57" t="str">
        <f t="shared" si="3"/>
        <v/>
      </c>
      <c r="M35" s="57" t="str">
        <f t="shared" si="4"/>
        <v/>
      </c>
    </row>
    <row r="36" spans="1:13" x14ac:dyDescent="0.25">
      <c r="A36" s="50">
        <v>29</v>
      </c>
      <c r="B36" s="50">
        <f>+'Supporting Calcs'!AK31</f>
        <v>10</v>
      </c>
      <c r="C36" s="52" t="str">
        <f>+'Supporting Calcs'!AQ31</f>
        <v/>
      </c>
      <c r="D36" s="64" t="str">
        <f>+'Supporting Calcs'!AR31</f>
        <v/>
      </c>
      <c r="E36" s="34"/>
      <c r="F36" s="34"/>
      <c r="G36" s="65" t="str">
        <f t="shared" si="0"/>
        <v/>
      </c>
      <c r="H36" s="65" t="str">
        <f t="shared" si="1"/>
        <v/>
      </c>
      <c r="I36" s="50" t="str">
        <f>IF($C36="","",_xlfn.IFNA(INDEX('Detail-SR'!$A$8:$A$27,MATCH(E36,'Detail-SR'!$B$8:$B$27,0)),""))</f>
        <v/>
      </c>
      <c r="J36" s="50" t="str">
        <f>IF($C36="","",_xlfn.IFNA(INDEX('Detail-SR'!$A$8:$A$27,MATCH(F36,'Detail-SR'!$B$8:$B$27,0)),""))</f>
        <v/>
      </c>
      <c r="K36" s="57" t="str">
        <f t="shared" si="2"/>
        <v/>
      </c>
      <c r="L36" s="57" t="str">
        <f t="shared" si="3"/>
        <v/>
      </c>
      <c r="M36" s="57" t="str">
        <f t="shared" si="4"/>
        <v/>
      </c>
    </row>
    <row r="37" spans="1:13" x14ac:dyDescent="0.25">
      <c r="A37" s="50">
        <v>30</v>
      </c>
      <c r="B37" s="50">
        <f>+'Supporting Calcs'!AK32</f>
        <v>10</v>
      </c>
      <c r="C37" s="52" t="str">
        <f>+'Supporting Calcs'!AQ32</f>
        <v/>
      </c>
      <c r="D37" s="64" t="str">
        <f>+'Supporting Calcs'!AR32</f>
        <v/>
      </c>
      <c r="E37" s="34"/>
      <c r="F37" s="34"/>
      <c r="G37" s="65" t="str">
        <f t="shared" si="0"/>
        <v/>
      </c>
      <c r="H37" s="65" t="str">
        <f t="shared" si="1"/>
        <v/>
      </c>
      <c r="I37" s="50" t="str">
        <f>IF($C37="","",_xlfn.IFNA(INDEX('Detail-SR'!$A$8:$A$27,MATCH(E37,'Detail-SR'!$B$8:$B$27,0)),""))</f>
        <v/>
      </c>
      <c r="J37" s="50" t="str">
        <f>IF($C37="","",_xlfn.IFNA(INDEX('Detail-SR'!$A$8:$A$27,MATCH(F37,'Detail-SR'!$B$8:$B$27,0)),""))</f>
        <v/>
      </c>
      <c r="K37" s="57" t="str">
        <f t="shared" si="2"/>
        <v/>
      </c>
      <c r="L37" s="57" t="str">
        <f t="shared" si="3"/>
        <v/>
      </c>
      <c r="M37" s="57" t="str">
        <f t="shared" si="4"/>
        <v/>
      </c>
    </row>
    <row r="38" spans="1:13" x14ac:dyDescent="0.25">
      <c r="A38" s="50">
        <v>31</v>
      </c>
      <c r="B38" s="50">
        <f>+'Supporting Calcs'!AK33</f>
        <v>11</v>
      </c>
      <c r="C38" s="52" t="str">
        <f>+'Supporting Calcs'!AQ33</f>
        <v/>
      </c>
      <c r="D38" s="64" t="str">
        <f>+'Supporting Calcs'!AR33</f>
        <v/>
      </c>
      <c r="E38" s="34"/>
      <c r="F38" s="34"/>
      <c r="G38" s="65" t="str">
        <f t="shared" si="0"/>
        <v/>
      </c>
      <c r="H38" s="65" t="str">
        <f t="shared" si="1"/>
        <v/>
      </c>
      <c r="I38" s="50" t="str">
        <f>IF($C38="","",_xlfn.IFNA(INDEX('Detail-SR'!$A$8:$A$27,MATCH(E38,'Detail-SR'!$B$8:$B$27,0)),""))</f>
        <v/>
      </c>
      <c r="J38" s="50" t="str">
        <f>IF($C38="","",_xlfn.IFNA(INDEX('Detail-SR'!$A$8:$A$27,MATCH(F38,'Detail-SR'!$B$8:$B$27,0)),""))</f>
        <v/>
      </c>
      <c r="K38" s="57" t="str">
        <f t="shared" si="2"/>
        <v/>
      </c>
      <c r="L38" s="57" t="str">
        <f t="shared" si="3"/>
        <v/>
      </c>
      <c r="M38" s="57" t="str">
        <f t="shared" si="4"/>
        <v/>
      </c>
    </row>
    <row r="39" spans="1:13" x14ac:dyDescent="0.25">
      <c r="A39" s="50">
        <v>32</v>
      </c>
      <c r="B39" s="50">
        <f>+'Supporting Calcs'!AK34</f>
        <v>11</v>
      </c>
      <c r="C39" s="52" t="str">
        <f>+'Supporting Calcs'!AQ34</f>
        <v/>
      </c>
      <c r="D39" s="64" t="str">
        <f>+'Supporting Calcs'!AR34</f>
        <v/>
      </c>
      <c r="E39" s="34"/>
      <c r="F39" s="34"/>
      <c r="G39" s="65" t="str">
        <f t="shared" si="0"/>
        <v/>
      </c>
      <c r="H39" s="65" t="str">
        <f t="shared" si="1"/>
        <v/>
      </c>
      <c r="I39" s="50" t="str">
        <f>IF($C39="","",_xlfn.IFNA(INDEX('Detail-SR'!$A$8:$A$27,MATCH(E39,'Detail-SR'!$B$8:$B$27,0)),""))</f>
        <v/>
      </c>
      <c r="J39" s="50" t="str">
        <f>IF($C39="","",_xlfn.IFNA(INDEX('Detail-SR'!$A$8:$A$27,MATCH(F39,'Detail-SR'!$B$8:$B$27,0)),""))</f>
        <v/>
      </c>
      <c r="K39" s="57" t="str">
        <f t="shared" si="2"/>
        <v/>
      </c>
      <c r="L39" s="57" t="str">
        <f t="shared" si="3"/>
        <v/>
      </c>
      <c r="M39" s="57" t="str">
        <f t="shared" si="4"/>
        <v/>
      </c>
    </row>
    <row r="40" spans="1:13" x14ac:dyDescent="0.25">
      <c r="A40" s="50">
        <v>33</v>
      </c>
      <c r="B40" s="50">
        <f>+'Supporting Calcs'!AK35</f>
        <v>11</v>
      </c>
      <c r="C40" s="52" t="str">
        <f>+'Supporting Calcs'!AQ35</f>
        <v/>
      </c>
      <c r="D40" s="64" t="str">
        <f>+'Supporting Calcs'!AR35</f>
        <v/>
      </c>
      <c r="E40" s="34"/>
      <c r="F40" s="34"/>
      <c r="G40" s="65" t="str">
        <f t="shared" si="0"/>
        <v/>
      </c>
      <c r="H40" s="65" t="str">
        <f t="shared" si="1"/>
        <v/>
      </c>
      <c r="I40" s="50" t="str">
        <f>IF($C40="","",_xlfn.IFNA(INDEX('Detail-SR'!$A$8:$A$27,MATCH(E40,'Detail-SR'!$B$8:$B$27,0)),""))</f>
        <v/>
      </c>
      <c r="J40" s="50" t="str">
        <f>IF($C40="","",_xlfn.IFNA(INDEX('Detail-SR'!$A$8:$A$27,MATCH(F40,'Detail-SR'!$B$8:$B$27,0)),""))</f>
        <v/>
      </c>
      <c r="K40" s="57" t="str">
        <f t="shared" si="2"/>
        <v/>
      </c>
      <c r="L40" s="57" t="str">
        <f t="shared" si="3"/>
        <v/>
      </c>
      <c r="M40" s="57" t="str">
        <f t="shared" si="4"/>
        <v/>
      </c>
    </row>
    <row r="41" spans="1:13" x14ac:dyDescent="0.25">
      <c r="A41" s="50">
        <v>34</v>
      </c>
      <c r="B41" s="50">
        <f>+'Supporting Calcs'!AK36</f>
        <v>12</v>
      </c>
      <c r="C41" s="52" t="str">
        <f>+'Supporting Calcs'!AQ36</f>
        <v/>
      </c>
      <c r="D41" s="64" t="str">
        <f>+'Supporting Calcs'!AR36</f>
        <v/>
      </c>
      <c r="E41" s="34"/>
      <c r="F41" s="34"/>
      <c r="G41" s="65" t="str">
        <f t="shared" si="0"/>
        <v/>
      </c>
      <c r="H41" s="65" t="str">
        <f t="shared" si="1"/>
        <v/>
      </c>
      <c r="I41" s="50" t="str">
        <f>IF($C41="","",_xlfn.IFNA(INDEX('Detail-SR'!$A$8:$A$27,MATCH(E41,'Detail-SR'!$B$8:$B$27,0)),""))</f>
        <v/>
      </c>
      <c r="J41" s="50" t="str">
        <f>IF($C41="","",_xlfn.IFNA(INDEX('Detail-SR'!$A$8:$A$27,MATCH(F41,'Detail-SR'!$B$8:$B$27,0)),""))</f>
        <v/>
      </c>
      <c r="K41" s="57" t="str">
        <f t="shared" si="2"/>
        <v/>
      </c>
      <c r="L41" s="57" t="str">
        <f t="shared" si="3"/>
        <v/>
      </c>
      <c r="M41" s="57" t="str">
        <f t="shared" si="4"/>
        <v/>
      </c>
    </row>
    <row r="42" spans="1:13" x14ac:dyDescent="0.25">
      <c r="A42" s="50">
        <v>35</v>
      </c>
      <c r="B42" s="50">
        <f>+'Supporting Calcs'!AK37</f>
        <v>12</v>
      </c>
      <c r="C42" s="52" t="str">
        <f>+'Supporting Calcs'!AQ37</f>
        <v/>
      </c>
      <c r="D42" s="64" t="str">
        <f>+'Supporting Calcs'!AR37</f>
        <v/>
      </c>
      <c r="E42" s="34"/>
      <c r="F42" s="34"/>
      <c r="G42" s="65" t="str">
        <f t="shared" si="0"/>
        <v/>
      </c>
      <c r="H42" s="65" t="str">
        <f t="shared" si="1"/>
        <v/>
      </c>
      <c r="I42" s="50" t="str">
        <f>IF($C42="","",_xlfn.IFNA(INDEX('Detail-SR'!$A$8:$A$27,MATCH(E42,'Detail-SR'!$B$8:$B$27,0)),""))</f>
        <v/>
      </c>
      <c r="J42" s="50" t="str">
        <f>IF($C42="","",_xlfn.IFNA(INDEX('Detail-SR'!$A$8:$A$27,MATCH(F42,'Detail-SR'!$B$8:$B$27,0)),""))</f>
        <v/>
      </c>
      <c r="K42" s="57" t="str">
        <f t="shared" si="2"/>
        <v/>
      </c>
      <c r="L42" s="57" t="str">
        <f t="shared" si="3"/>
        <v/>
      </c>
      <c r="M42" s="57" t="str">
        <f t="shared" si="4"/>
        <v/>
      </c>
    </row>
    <row r="43" spans="1:13" x14ac:dyDescent="0.25">
      <c r="A43" s="50">
        <v>36</v>
      </c>
      <c r="B43" s="50">
        <f>+'Supporting Calcs'!AK38</f>
        <v>12</v>
      </c>
      <c r="C43" s="52" t="str">
        <f>+'Supporting Calcs'!AQ38</f>
        <v/>
      </c>
      <c r="D43" s="64" t="str">
        <f>+'Supporting Calcs'!AR38</f>
        <v/>
      </c>
      <c r="E43" s="34"/>
      <c r="F43" s="34"/>
      <c r="G43" s="65" t="str">
        <f t="shared" si="0"/>
        <v/>
      </c>
      <c r="H43" s="65" t="str">
        <f t="shared" si="1"/>
        <v/>
      </c>
      <c r="I43" s="50" t="str">
        <f>IF($C43="","",_xlfn.IFNA(INDEX('Detail-SR'!$A$8:$A$27,MATCH(E43,'Detail-SR'!$B$8:$B$27,0)),""))</f>
        <v/>
      </c>
      <c r="J43" s="50" t="str">
        <f>IF($C43="","",_xlfn.IFNA(INDEX('Detail-SR'!$A$8:$A$27,MATCH(F43,'Detail-SR'!$B$8:$B$27,0)),""))</f>
        <v/>
      </c>
      <c r="K43" s="57" t="str">
        <f t="shared" si="2"/>
        <v/>
      </c>
      <c r="L43" s="57" t="str">
        <f t="shared" si="3"/>
        <v/>
      </c>
      <c r="M43" s="57" t="str">
        <f t="shared" si="4"/>
        <v/>
      </c>
    </row>
    <row r="44" spans="1:13" x14ac:dyDescent="0.25">
      <c r="A44" s="50">
        <v>37</v>
      </c>
      <c r="B44" s="50">
        <f>+'Supporting Calcs'!AK39</f>
        <v>13</v>
      </c>
      <c r="C44" s="52" t="str">
        <f>+'Supporting Calcs'!AQ39</f>
        <v/>
      </c>
      <c r="D44" s="64" t="str">
        <f>+'Supporting Calcs'!AR39</f>
        <v/>
      </c>
      <c r="E44" s="34"/>
      <c r="F44" s="34"/>
      <c r="G44" s="65" t="str">
        <f t="shared" si="0"/>
        <v/>
      </c>
      <c r="H44" s="65" t="str">
        <f t="shared" si="1"/>
        <v/>
      </c>
      <c r="I44" s="50" t="str">
        <f>IF($C44="","",_xlfn.IFNA(INDEX('Detail-SR'!$A$8:$A$27,MATCH(E44,'Detail-SR'!$B$8:$B$27,0)),""))</f>
        <v/>
      </c>
      <c r="J44" s="50" t="str">
        <f>IF($C44="","",_xlfn.IFNA(INDEX('Detail-SR'!$A$8:$A$27,MATCH(F44,'Detail-SR'!$B$8:$B$27,0)),""))</f>
        <v/>
      </c>
      <c r="K44" s="57" t="str">
        <f t="shared" si="2"/>
        <v/>
      </c>
      <c r="L44" s="57" t="str">
        <f t="shared" si="3"/>
        <v/>
      </c>
      <c r="M44" s="57" t="str">
        <f t="shared" si="4"/>
        <v/>
      </c>
    </row>
    <row r="45" spans="1:13" x14ac:dyDescent="0.25">
      <c r="A45" s="50">
        <v>38</v>
      </c>
      <c r="B45" s="50">
        <f>+'Supporting Calcs'!AK40</f>
        <v>13</v>
      </c>
      <c r="C45" s="52" t="str">
        <f>+'Supporting Calcs'!AQ40</f>
        <v/>
      </c>
      <c r="D45" s="64" t="str">
        <f>+'Supporting Calcs'!AR40</f>
        <v/>
      </c>
      <c r="E45" s="34"/>
      <c r="F45" s="34"/>
      <c r="G45" s="65" t="str">
        <f t="shared" si="0"/>
        <v/>
      </c>
      <c r="H45" s="65" t="str">
        <f t="shared" si="1"/>
        <v/>
      </c>
      <c r="I45" s="50" t="str">
        <f>IF($C45="","",_xlfn.IFNA(INDEX('Detail-SR'!$A$8:$A$27,MATCH(E45,'Detail-SR'!$B$8:$B$27,0)),""))</f>
        <v/>
      </c>
      <c r="J45" s="50" t="str">
        <f>IF($C45="","",_xlfn.IFNA(INDEX('Detail-SR'!$A$8:$A$27,MATCH(F45,'Detail-SR'!$B$8:$B$27,0)),""))</f>
        <v/>
      </c>
      <c r="K45" s="57" t="str">
        <f t="shared" si="2"/>
        <v/>
      </c>
      <c r="L45" s="57" t="str">
        <f t="shared" si="3"/>
        <v/>
      </c>
      <c r="M45" s="57" t="str">
        <f t="shared" si="4"/>
        <v/>
      </c>
    </row>
    <row r="46" spans="1:13" x14ac:dyDescent="0.25">
      <c r="A46" s="50">
        <v>39</v>
      </c>
      <c r="B46" s="50">
        <f>+'Supporting Calcs'!AK41</f>
        <v>13</v>
      </c>
      <c r="C46" s="52" t="str">
        <f>+'Supporting Calcs'!AQ41</f>
        <v/>
      </c>
      <c r="D46" s="64" t="str">
        <f>+'Supporting Calcs'!AR41</f>
        <v/>
      </c>
      <c r="E46" s="34"/>
      <c r="F46" s="34"/>
      <c r="G46" s="65" t="str">
        <f t="shared" si="0"/>
        <v/>
      </c>
      <c r="H46" s="65" t="str">
        <f t="shared" si="1"/>
        <v/>
      </c>
      <c r="I46" s="50" t="str">
        <f>IF($C46="","",_xlfn.IFNA(INDEX('Detail-SR'!$A$8:$A$27,MATCH(E46,'Detail-SR'!$B$8:$B$27,0)),""))</f>
        <v/>
      </c>
      <c r="J46" s="50" t="str">
        <f>IF($C46="","",_xlfn.IFNA(INDEX('Detail-SR'!$A$8:$A$27,MATCH(F46,'Detail-SR'!$B$8:$B$27,0)),""))</f>
        <v/>
      </c>
      <c r="K46" s="57" t="str">
        <f t="shared" si="2"/>
        <v/>
      </c>
      <c r="L46" s="57" t="str">
        <f t="shared" si="3"/>
        <v/>
      </c>
      <c r="M46" s="57" t="str">
        <f t="shared" si="4"/>
        <v/>
      </c>
    </row>
    <row r="47" spans="1:13" x14ac:dyDescent="0.25">
      <c r="A47" s="50">
        <v>40</v>
      </c>
      <c r="B47" s="50">
        <f>+'Supporting Calcs'!AK42</f>
        <v>14</v>
      </c>
      <c r="C47" s="52" t="str">
        <f>+'Supporting Calcs'!AQ42</f>
        <v/>
      </c>
      <c r="D47" s="64" t="str">
        <f>+'Supporting Calcs'!AR42</f>
        <v/>
      </c>
      <c r="E47" s="34"/>
      <c r="F47" s="34"/>
      <c r="G47" s="65" t="str">
        <f t="shared" si="0"/>
        <v/>
      </c>
      <c r="H47" s="65" t="str">
        <f t="shared" si="1"/>
        <v/>
      </c>
      <c r="I47" s="50" t="str">
        <f>IF($C47="","",_xlfn.IFNA(INDEX('Detail-SR'!$A$8:$A$27,MATCH(E47,'Detail-SR'!$B$8:$B$27,0)),""))</f>
        <v/>
      </c>
      <c r="J47" s="50" t="str">
        <f>IF($C47="","",_xlfn.IFNA(INDEX('Detail-SR'!$A$8:$A$27,MATCH(F47,'Detail-SR'!$B$8:$B$27,0)),""))</f>
        <v/>
      </c>
      <c r="K47" s="57" t="str">
        <f t="shared" si="2"/>
        <v/>
      </c>
      <c r="L47" s="57" t="str">
        <f t="shared" si="3"/>
        <v/>
      </c>
      <c r="M47" s="57" t="str">
        <f t="shared" si="4"/>
        <v/>
      </c>
    </row>
    <row r="48" spans="1:13" x14ac:dyDescent="0.25">
      <c r="A48" s="50">
        <v>41</v>
      </c>
      <c r="B48" s="50">
        <f>+'Supporting Calcs'!AK43</f>
        <v>14</v>
      </c>
      <c r="C48" s="52" t="str">
        <f>+'Supporting Calcs'!AQ43</f>
        <v/>
      </c>
      <c r="D48" s="64" t="str">
        <f>+'Supporting Calcs'!AR43</f>
        <v/>
      </c>
      <c r="E48" s="34"/>
      <c r="F48" s="34"/>
      <c r="G48" s="65" t="str">
        <f t="shared" si="0"/>
        <v/>
      </c>
      <c r="H48" s="65" t="str">
        <f t="shared" si="1"/>
        <v/>
      </c>
      <c r="I48" s="50" t="str">
        <f>IF($C48="","",_xlfn.IFNA(INDEX('Detail-SR'!$A$8:$A$27,MATCH(E48,'Detail-SR'!$B$8:$B$27,0)),""))</f>
        <v/>
      </c>
      <c r="J48" s="50" t="str">
        <f>IF($C48="","",_xlfn.IFNA(INDEX('Detail-SR'!$A$8:$A$27,MATCH(F48,'Detail-SR'!$B$8:$B$27,0)),""))</f>
        <v/>
      </c>
      <c r="K48" s="57" t="str">
        <f t="shared" si="2"/>
        <v/>
      </c>
      <c r="L48" s="57" t="str">
        <f t="shared" si="3"/>
        <v/>
      </c>
      <c r="M48" s="57" t="str">
        <f t="shared" si="4"/>
        <v/>
      </c>
    </row>
    <row r="49" spans="1:13" x14ac:dyDescent="0.25">
      <c r="A49" s="50">
        <v>42</v>
      </c>
      <c r="B49" s="50">
        <f>+'Supporting Calcs'!AK44</f>
        <v>14</v>
      </c>
      <c r="C49" s="52" t="str">
        <f>+'Supporting Calcs'!AQ44</f>
        <v/>
      </c>
      <c r="D49" s="64" t="str">
        <f>+'Supporting Calcs'!AR44</f>
        <v/>
      </c>
      <c r="E49" s="34"/>
      <c r="F49" s="34"/>
      <c r="G49" s="65" t="str">
        <f t="shared" si="0"/>
        <v/>
      </c>
      <c r="H49" s="65" t="str">
        <f t="shared" si="1"/>
        <v/>
      </c>
      <c r="I49" s="50" t="str">
        <f>IF($C49="","",_xlfn.IFNA(INDEX('Detail-SR'!$A$8:$A$27,MATCH(E49,'Detail-SR'!$B$8:$B$27,0)),""))</f>
        <v/>
      </c>
      <c r="J49" s="50" t="str">
        <f>IF($C49="","",_xlfn.IFNA(INDEX('Detail-SR'!$A$8:$A$27,MATCH(F49,'Detail-SR'!$B$8:$B$27,0)),""))</f>
        <v/>
      </c>
      <c r="K49" s="57" t="str">
        <f t="shared" si="2"/>
        <v/>
      </c>
      <c r="L49" s="57" t="str">
        <f t="shared" si="3"/>
        <v/>
      </c>
      <c r="M49" s="57" t="str">
        <f t="shared" si="4"/>
        <v/>
      </c>
    </row>
    <row r="50" spans="1:13" x14ac:dyDescent="0.25">
      <c r="A50" s="50">
        <v>43</v>
      </c>
      <c r="B50" s="50">
        <f>+'Supporting Calcs'!AK45</f>
        <v>15</v>
      </c>
      <c r="C50" s="52" t="str">
        <f>+'Supporting Calcs'!AQ45</f>
        <v/>
      </c>
      <c r="D50" s="64" t="str">
        <f>+'Supporting Calcs'!AR45</f>
        <v/>
      </c>
      <c r="E50" s="34"/>
      <c r="F50" s="34"/>
      <c r="G50" s="65" t="str">
        <f t="shared" si="0"/>
        <v/>
      </c>
      <c r="H50" s="65" t="str">
        <f t="shared" si="1"/>
        <v/>
      </c>
      <c r="I50" s="50" t="str">
        <f>IF($C50="","",_xlfn.IFNA(INDEX('Detail-SR'!$A$8:$A$27,MATCH(E50,'Detail-SR'!$B$8:$B$27,0)),""))</f>
        <v/>
      </c>
      <c r="J50" s="50" t="str">
        <f>IF($C50="","",_xlfn.IFNA(INDEX('Detail-SR'!$A$8:$A$27,MATCH(F50,'Detail-SR'!$B$8:$B$27,0)),""))</f>
        <v/>
      </c>
      <c r="K50" s="57" t="str">
        <f t="shared" si="2"/>
        <v/>
      </c>
      <c r="L50" s="57" t="str">
        <f t="shared" si="3"/>
        <v/>
      </c>
      <c r="M50" s="57" t="str">
        <f t="shared" si="4"/>
        <v/>
      </c>
    </row>
    <row r="51" spans="1:13" x14ac:dyDescent="0.25">
      <c r="A51" s="50">
        <v>44</v>
      </c>
      <c r="B51" s="50">
        <f>+'Supporting Calcs'!AK46</f>
        <v>15</v>
      </c>
      <c r="C51" s="52" t="str">
        <f>+'Supporting Calcs'!AQ46</f>
        <v/>
      </c>
      <c r="D51" s="64" t="str">
        <f>+'Supporting Calcs'!AR46</f>
        <v/>
      </c>
      <c r="E51" s="34"/>
      <c r="F51" s="34"/>
      <c r="G51" s="65" t="str">
        <f t="shared" si="0"/>
        <v/>
      </c>
      <c r="H51" s="65" t="str">
        <f t="shared" si="1"/>
        <v/>
      </c>
      <c r="I51" s="50" t="str">
        <f>IF($C51="","",_xlfn.IFNA(INDEX('Detail-SR'!$A$8:$A$27,MATCH(E51,'Detail-SR'!$B$8:$B$27,0)),""))</f>
        <v/>
      </c>
      <c r="J51" s="50" t="str">
        <f>IF($C51="","",_xlfn.IFNA(INDEX('Detail-SR'!$A$8:$A$27,MATCH(F51,'Detail-SR'!$B$8:$B$27,0)),""))</f>
        <v/>
      </c>
      <c r="K51" s="57" t="str">
        <f t="shared" si="2"/>
        <v/>
      </c>
      <c r="L51" s="57" t="str">
        <f t="shared" si="3"/>
        <v/>
      </c>
      <c r="M51" s="57" t="str">
        <f t="shared" si="4"/>
        <v/>
      </c>
    </row>
    <row r="52" spans="1:13" x14ac:dyDescent="0.25">
      <c r="A52" s="50">
        <v>45</v>
      </c>
      <c r="B52" s="50">
        <f>+'Supporting Calcs'!AK47</f>
        <v>15</v>
      </c>
      <c r="C52" s="52" t="str">
        <f>+'Supporting Calcs'!AQ47</f>
        <v/>
      </c>
      <c r="D52" s="64" t="str">
        <f>+'Supporting Calcs'!AR47</f>
        <v/>
      </c>
      <c r="E52" s="34"/>
      <c r="F52" s="34"/>
      <c r="G52" s="65" t="str">
        <f t="shared" si="0"/>
        <v/>
      </c>
      <c r="H52" s="65" t="str">
        <f t="shared" si="1"/>
        <v/>
      </c>
      <c r="I52" s="50" t="str">
        <f>IF($C52="","",_xlfn.IFNA(INDEX('Detail-SR'!$A$8:$A$27,MATCH(E52,'Detail-SR'!$B$8:$B$27,0)),""))</f>
        <v/>
      </c>
      <c r="J52" s="50" t="str">
        <f>IF($C52="","",_xlfn.IFNA(INDEX('Detail-SR'!$A$8:$A$27,MATCH(F52,'Detail-SR'!$B$8:$B$27,0)),""))</f>
        <v/>
      </c>
      <c r="K52" s="57" t="str">
        <f t="shared" si="2"/>
        <v/>
      </c>
      <c r="L52" s="57" t="str">
        <f t="shared" si="3"/>
        <v/>
      </c>
      <c r="M52" s="57" t="str">
        <f t="shared" si="4"/>
        <v/>
      </c>
    </row>
    <row r="53" spans="1:13" x14ac:dyDescent="0.25">
      <c r="A53" s="50">
        <v>46</v>
      </c>
      <c r="B53" s="50">
        <f>+'Supporting Calcs'!AK48</f>
        <v>16</v>
      </c>
      <c r="C53" s="52" t="str">
        <f>+'Supporting Calcs'!AQ48</f>
        <v/>
      </c>
      <c r="D53" s="64" t="str">
        <f>+'Supporting Calcs'!AR48</f>
        <v/>
      </c>
      <c r="E53" s="34"/>
      <c r="F53" s="34"/>
      <c r="G53" s="65" t="str">
        <f t="shared" si="0"/>
        <v/>
      </c>
      <c r="H53" s="65" t="str">
        <f t="shared" si="1"/>
        <v/>
      </c>
      <c r="I53" s="50" t="str">
        <f>IF($C53="","",_xlfn.IFNA(INDEX('Detail-SR'!$A$8:$A$27,MATCH(E53,'Detail-SR'!$B$8:$B$27,0)),""))</f>
        <v/>
      </c>
      <c r="J53" s="50" t="str">
        <f>IF($C53="","",_xlfn.IFNA(INDEX('Detail-SR'!$A$8:$A$27,MATCH(F53,'Detail-SR'!$B$8:$B$27,0)),""))</f>
        <v/>
      </c>
      <c r="K53" s="57" t="str">
        <f t="shared" si="2"/>
        <v/>
      </c>
      <c r="L53" s="57" t="str">
        <f t="shared" si="3"/>
        <v/>
      </c>
      <c r="M53" s="57" t="str">
        <f t="shared" si="4"/>
        <v/>
      </c>
    </row>
    <row r="54" spans="1:13" x14ac:dyDescent="0.25">
      <c r="A54" s="50">
        <v>47</v>
      </c>
      <c r="B54" s="50">
        <f>+'Supporting Calcs'!AK49</f>
        <v>16</v>
      </c>
      <c r="C54" s="52" t="str">
        <f>+'Supporting Calcs'!AQ49</f>
        <v/>
      </c>
      <c r="D54" s="64" t="str">
        <f>+'Supporting Calcs'!AR49</f>
        <v/>
      </c>
      <c r="E54" s="34"/>
      <c r="F54" s="34"/>
      <c r="G54" s="65" t="str">
        <f t="shared" si="0"/>
        <v/>
      </c>
      <c r="H54" s="65" t="str">
        <f t="shared" si="1"/>
        <v/>
      </c>
      <c r="I54" s="50" t="str">
        <f>IF($C54="","",_xlfn.IFNA(INDEX('Detail-SR'!$A$8:$A$27,MATCH(E54,'Detail-SR'!$B$8:$B$27,0)),""))</f>
        <v/>
      </c>
      <c r="J54" s="50" t="str">
        <f>IF($C54="","",_xlfn.IFNA(INDEX('Detail-SR'!$A$8:$A$27,MATCH(F54,'Detail-SR'!$B$8:$B$27,0)),""))</f>
        <v/>
      </c>
      <c r="K54" s="57" t="str">
        <f t="shared" si="2"/>
        <v/>
      </c>
      <c r="L54" s="57" t="str">
        <f t="shared" si="3"/>
        <v/>
      </c>
      <c r="M54" s="57" t="str">
        <f t="shared" si="4"/>
        <v/>
      </c>
    </row>
    <row r="55" spans="1:13" x14ac:dyDescent="0.25">
      <c r="A55" s="50">
        <v>48</v>
      </c>
      <c r="B55" s="50">
        <f>+'Supporting Calcs'!AK50</f>
        <v>16</v>
      </c>
      <c r="C55" s="52" t="str">
        <f>+'Supporting Calcs'!AQ50</f>
        <v/>
      </c>
      <c r="D55" s="64" t="str">
        <f>+'Supporting Calcs'!AR50</f>
        <v/>
      </c>
      <c r="E55" s="34"/>
      <c r="F55" s="34"/>
      <c r="G55" s="65" t="str">
        <f t="shared" si="0"/>
        <v/>
      </c>
      <c r="H55" s="65" t="str">
        <f t="shared" si="1"/>
        <v/>
      </c>
      <c r="I55" s="50" t="str">
        <f>IF($C55="","",_xlfn.IFNA(INDEX('Detail-SR'!$A$8:$A$27,MATCH(E55,'Detail-SR'!$B$8:$B$27,0)),""))</f>
        <v/>
      </c>
      <c r="J55" s="50" t="str">
        <f>IF($C55="","",_xlfn.IFNA(INDEX('Detail-SR'!$A$8:$A$27,MATCH(F55,'Detail-SR'!$B$8:$B$27,0)),""))</f>
        <v/>
      </c>
      <c r="K55" s="57" t="str">
        <f t="shared" si="2"/>
        <v/>
      </c>
      <c r="L55" s="57" t="str">
        <f t="shared" si="3"/>
        <v/>
      </c>
      <c r="M55" s="57" t="str">
        <f t="shared" si="4"/>
        <v/>
      </c>
    </row>
    <row r="56" spans="1:13" x14ac:dyDescent="0.25">
      <c r="A56" s="50">
        <v>49</v>
      </c>
      <c r="B56" s="50">
        <f>+'Supporting Calcs'!AK51</f>
        <v>17</v>
      </c>
      <c r="C56" s="52" t="str">
        <f>+'Supporting Calcs'!AQ51</f>
        <v/>
      </c>
      <c r="D56" s="64" t="str">
        <f>+'Supporting Calcs'!AR51</f>
        <v/>
      </c>
      <c r="E56" s="34"/>
      <c r="F56" s="34"/>
      <c r="G56" s="65" t="str">
        <f t="shared" si="0"/>
        <v/>
      </c>
      <c r="H56" s="65" t="str">
        <f t="shared" si="1"/>
        <v/>
      </c>
      <c r="I56" s="50" t="str">
        <f>IF($C56="","",_xlfn.IFNA(INDEX('Detail-SR'!$A$8:$A$27,MATCH(E56,'Detail-SR'!$B$8:$B$27,0)),""))</f>
        <v/>
      </c>
      <c r="J56" s="50" t="str">
        <f>IF($C56="","",_xlfn.IFNA(INDEX('Detail-SR'!$A$8:$A$27,MATCH(F56,'Detail-SR'!$B$8:$B$27,0)),""))</f>
        <v/>
      </c>
      <c r="K56" s="57" t="str">
        <f t="shared" si="2"/>
        <v/>
      </c>
      <c r="L56" s="57" t="str">
        <f t="shared" si="3"/>
        <v/>
      </c>
      <c r="M56" s="57" t="str">
        <f t="shared" si="4"/>
        <v/>
      </c>
    </row>
    <row r="57" spans="1:13" x14ac:dyDescent="0.25">
      <c r="A57" s="50">
        <v>50</v>
      </c>
      <c r="B57" s="50">
        <f>+'Supporting Calcs'!AK52</f>
        <v>17</v>
      </c>
      <c r="C57" s="52" t="str">
        <f>+'Supporting Calcs'!AQ52</f>
        <v/>
      </c>
      <c r="D57" s="64" t="str">
        <f>+'Supporting Calcs'!AR52</f>
        <v/>
      </c>
      <c r="E57" s="34"/>
      <c r="F57" s="34"/>
      <c r="G57" s="65" t="str">
        <f t="shared" si="0"/>
        <v/>
      </c>
      <c r="H57" s="65" t="str">
        <f t="shared" si="1"/>
        <v/>
      </c>
      <c r="I57" s="50" t="str">
        <f>IF($C57="","",_xlfn.IFNA(INDEX('Detail-SR'!$A$8:$A$27,MATCH(E57,'Detail-SR'!$B$8:$B$27,0)),""))</f>
        <v/>
      </c>
      <c r="J57" s="50" t="str">
        <f>IF($C57="","",_xlfn.IFNA(INDEX('Detail-SR'!$A$8:$A$27,MATCH(F57,'Detail-SR'!$B$8:$B$27,0)),""))</f>
        <v/>
      </c>
      <c r="K57" s="57" t="str">
        <f t="shared" si="2"/>
        <v/>
      </c>
      <c r="L57" s="57" t="str">
        <f t="shared" si="3"/>
        <v/>
      </c>
      <c r="M57" s="57" t="str">
        <f t="shared" si="4"/>
        <v/>
      </c>
    </row>
    <row r="58" spans="1:13" x14ac:dyDescent="0.25">
      <c r="A58" s="50">
        <v>51</v>
      </c>
      <c r="B58" s="50">
        <f>+'Supporting Calcs'!AK53</f>
        <v>17</v>
      </c>
      <c r="C58" s="52" t="str">
        <f>+'Supporting Calcs'!AQ53</f>
        <v/>
      </c>
      <c r="D58" s="64" t="str">
        <f>+'Supporting Calcs'!AR53</f>
        <v/>
      </c>
      <c r="E58" s="34"/>
      <c r="F58" s="34"/>
      <c r="G58" s="65" t="str">
        <f t="shared" si="0"/>
        <v/>
      </c>
      <c r="H58" s="65" t="str">
        <f t="shared" si="1"/>
        <v/>
      </c>
      <c r="I58" s="50" t="str">
        <f>IF($C58="","",_xlfn.IFNA(INDEX('Detail-SR'!$A$8:$A$27,MATCH(E58,'Detail-SR'!$B$8:$B$27,0)),""))</f>
        <v/>
      </c>
      <c r="J58" s="50" t="str">
        <f>IF($C58="","",_xlfn.IFNA(INDEX('Detail-SR'!$A$8:$A$27,MATCH(F58,'Detail-SR'!$B$8:$B$27,0)),""))</f>
        <v/>
      </c>
      <c r="K58" s="57" t="str">
        <f t="shared" si="2"/>
        <v/>
      </c>
      <c r="L58" s="57" t="str">
        <f t="shared" si="3"/>
        <v/>
      </c>
      <c r="M58" s="57" t="str">
        <f t="shared" si="4"/>
        <v/>
      </c>
    </row>
    <row r="59" spans="1:13" x14ac:dyDescent="0.25">
      <c r="A59" s="50">
        <v>52</v>
      </c>
      <c r="B59" s="50">
        <f>+'Supporting Calcs'!AK54</f>
        <v>18</v>
      </c>
      <c r="C59" s="52" t="str">
        <f>+'Supporting Calcs'!AQ54</f>
        <v/>
      </c>
      <c r="D59" s="64" t="str">
        <f>+'Supporting Calcs'!AR54</f>
        <v/>
      </c>
      <c r="E59" s="34"/>
      <c r="F59" s="34"/>
      <c r="G59" s="65" t="str">
        <f t="shared" si="0"/>
        <v/>
      </c>
      <c r="H59" s="65" t="str">
        <f t="shared" si="1"/>
        <v/>
      </c>
      <c r="I59" s="50" t="str">
        <f>IF($C59="","",_xlfn.IFNA(INDEX('Detail-SR'!$A$8:$A$27,MATCH(E59,'Detail-SR'!$B$8:$B$27,0)),""))</f>
        <v/>
      </c>
      <c r="J59" s="50" t="str">
        <f>IF($C59="","",_xlfn.IFNA(INDEX('Detail-SR'!$A$8:$A$27,MATCH(F59,'Detail-SR'!$B$8:$B$27,0)),""))</f>
        <v/>
      </c>
      <c r="K59" s="57" t="str">
        <f t="shared" si="2"/>
        <v/>
      </c>
      <c r="L59" s="57" t="str">
        <f t="shared" si="3"/>
        <v/>
      </c>
      <c r="M59" s="57" t="str">
        <f t="shared" si="4"/>
        <v/>
      </c>
    </row>
    <row r="60" spans="1:13" x14ac:dyDescent="0.25">
      <c r="A60" s="50">
        <v>53</v>
      </c>
      <c r="B60" s="50">
        <f>+'Supporting Calcs'!AK55</f>
        <v>18</v>
      </c>
      <c r="C60" s="52" t="str">
        <f>+'Supporting Calcs'!AQ55</f>
        <v/>
      </c>
      <c r="D60" s="64" t="str">
        <f>+'Supporting Calcs'!AR55</f>
        <v/>
      </c>
      <c r="E60" s="34"/>
      <c r="F60" s="34"/>
      <c r="G60" s="65" t="str">
        <f t="shared" si="0"/>
        <v/>
      </c>
      <c r="H60" s="65" t="str">
        <f t="shared" si="1"/>
        <v/>
      </c>
      <c r="I60" s="50" t="str">
        <f>IF($C60="","",_xlfn.IFNA(INDEX('Detail-SR'!$A$8:$A$27,MATCH(E60,'Detail-SR'!$B$8:$B$27,0)),""))</f>
        <v/>
      </c>
      <c r="J60" s="50" t="str">
        <f>IF($C60="","",_xlfn.IFNA(INDEX('Detail-SR'!$A$8:$A$27,MATCH(F60,'Detail-SR'!$B$8:$B$27,0)),""))</f>
        <v/>
      </c>
      <c r="K60" s="57" t="str">
        <f t="shared" si="2"/>
        <v/>
      </c>
      <c r="L60" s="57" t="str">
        <f t="shared" si="3"/>
        <v/>
      </c>
      <c r="M60" s="57" t="str">
        <f t="shared" si="4"/>
        <v/>
      </c>
    </row>
    <row r="61" spans="1:13" x14ac:dyDescent="0.25">
      <c r="A61" s="50">
        <v>54</v>
      </c>
      <c r="B61" s="50">
        <f>+'Supporting Calcs'!AK56</f>
        <v>18</v>
      </c>
      <c r="C61" s="52" t="str">
        <f>+'Supporting Calcs'!AQ56</f>
        <v/>
      </c>
      <c r="D61" s="64" t="str">
        <f>+'Supporting Calcs'!AR56</f>
        <v/>
      </c>
      <c r="E61" s="34"/>
      <c r="F61" s="34"/>
      <c r="G61" s="65" t="str">
        <f t="shared" si="0"/>
        <v/>
      </c>
      <c r="H61" s="65" t="str">
        <f t="shared" si="1"/>
        <v/>
      </c>
      <c r="I61" s="50" t="str">
        <f>IF($C61="","",_xlfn.IFNA(INDEX('Detail-SR'!$A$8:$A$27,MATCH(E61,'Detail-SR'!$B$8:$B$27,0)),""))</f>
        <v/>
      </c>
      <c r="J61" s="50" t="str">
        <f>IF($C61="","",_xlfn.IFNA(INDEX('Detail-SR'!$A$8:$A$27,MATCH(F61,'Detail-SR'!$B$8:$B$27,0)),""))</f>
        <v/>
      </c>
      <c r="K61" s="57" t="str">
        <f t="shared" si="2"/>
        <v/>
      </c>
      <c r="L61" s="57" t="str">
        <f t="shared" si="3"/>
        <v/>
      </c>
      <c r="M61" s="57" t="str">
        <f t="shared" si="4"/>
        <v/>
      </c>
    </row>
    <row r="62" spans="1:13" x14ac:dyDescent="0.25">
      <c r="A62" s="50">
        <v>55</v>
      </c>
      <c r="B62" s="50">
        <f>+'Supporting Calcs'!AK57</f>
        <v>19</v>
      </c>
      <c r="C62" s="52" t="str">
        <f>+'Supporting Calcs'!AQ57</f>
        <v/>
      </c>
      <c r="D62" s="64" t="str">
        <f>+'Supporting Calcs'!AR57</f>
        <v/>
      </c>
      <c r="E62" s="34"/>
      <c r="F62" s="34"/>
      <c r="G62" s="65" t="str">
        <f t="shared" si="0"/>
        <v/>
      </c>
      <c r="H62" s="65" t="str">
        <f t="shared" si="1"/>
        <v/>
      </c>
      <c r="I62" s="50" t="str">
        <f>IF($C62="","",_xlfn.IFNA(INDEX('Detail-SR'!$A$8:$A$27,MATCH(E62,'Detail-SR'!$B$8:$B$27,0)),""))</f>
        <v/>
      </c>
      <c r="J62" s="50" t="str">
        <f>IF($C62="","",_xlfn.IFNA(INDEX('Detail-SR'!$A$8:$A$27,MATCH(F62,'Detail-SR'!$B$8:$B$27,0)),""))</f>
        <v/>
      </c>
      <c r="K62" s="57" t="str">
        <f t="shared" si="2"/>
        <v/>
      </c>
      <c r="L62" s="57" t="str">
        <f t="shared" si="3"/>
        <v/>
      </c>
      <c r="M62" s="57" t="str">
        <f t="shared" si="4"/>
        <v/>
      </c>
    </row>
    <row r="63" spans="1:13" x14ac:dyDescent="0.25">
      <c r="A63" s="50">
        <v>56</v>
      </c>
      <c r="B63" s="50">
        <f>+'Supporting Calcs'!AK58</f>
        <v>19</v>
      </c>
      <c r="C63" s="52" t="str">
        <f>+'Supporting Calcs'!AQ58</f>
        <v/>
      </c>
      <c r="D63" s="64" t="str">
        <f>+'Supporting Calcs'!AR58</f>
        <v/>
      </c>
      <c r="E63" s="34"/>
      <c r="F63" s="34"/>
      <c r="G63" s="65" t="str">
        <f t="shared" si="0"/>
        <v/>
      </c>
      <c r="H63" s="65" t="str">
        <f t="shared" si="1"/>
        <v/>
      </c>
      <c r="I63" s="50" t="str">
        <f>IF($C63="","",_xlfn.IFNA(INDEX('Detail-SR'!$A$8:$A$27,MATCH(E63,'Detail-SR'!$B$8:$B$27,0)),""))</f>
        <v/>
      </c>
      <c r="J63" s="50" t="str">
        <f>IF($C63="","",_xlfn.IFNA(INDEX('Detail-SR'!$A$8:$A$27,MATCH(F63,'Detail-SR'!$B$8:$B$27,0)),""))</f>
        <v/>
      </c>
      <c r="K63" s="57" t="str">
        <f t="shared" si="2"/>
        <v/>
      </c>
      <c r="L63" s="57" t="str">
        <f t="shared" si="3"/>
        <v/>
      </c>
      <c r="M63" s="57" t="str">
        <f t="shared" si="4"/>
        <v/>
      </c>
    </row>
    <row r="64" spans="1:13" x14ac:dyDescent="0.25">
      <c r="A64" s="50">
        <v>57</v>
      </c>
      <c r="B64" s="50">
        <f>+'Supporting Calcs'!AK59</f>
        <v>19</v>
      </c>
      <c r="C64" s="52" t="str">
        <f>+'Supporting Calcs'!AQ59</f>
        <v/>
      </c>
      <c r="D64" s="64" t="str">
        <f>+'Supporting Calcs'!AR59</f>
        <v/>
      </c>
      <c r="E64" s="34"/>
      <c r="F64" s="34"/>
      <c r="G64" s="65" t="str">
        <f t="shared" si="0"/>
        <v/>
      </c>
      <c r="H64" s="65" t="str">
        <f t="shared" si="1"/>
        <v/>
      </c>
      <c r="I64" s="50" t="str">
        <f>IF($C64="","",_xlfn.IFNA(INDEX('Detail-SR'!$A$8:$A$27,MATCH(E64,'Detail-SR'!$B$8:$B$27,0)),""))</f>
        <v/>
      </c>
      <c r="J64" s="50" t="str">
        <f>IF($C64="","",_xlfn.IFNA(INDEX('Detail-SR'!$A$8:$A$27,MATCH(F64,'Detail-SR'!$B$8:$B$27,0)),""))</f>
        <v/>
      </c>
      <c r="K64" s="57" t="str">
        <f t="shared" si="2"/>
        <v/>
      </c>
      <c r="L64" s="57" t="str">
        <f t="shared" si="3"/>
        <v/>
      </c>
      <c r="M64" s="57" t="str">
        <f t="shared" si="4"/>
        <v/>
      </c>
    </row>
    <row r="65" spans="1:13" x14ac:dyDescent="0.25">
      <c r="A65" s="50">
        <v>58</v>
      </c>
      <c r="B65" s="50">
        <f>+'Supporting Calcs'!AK60</f>
        <v>20</v>
      </c>
      <c r="C65" s="52" t="str">
        <f>+'Supporting Calcs'!AQ60</f>
        <v/>
      </c>
      <c r="D65" s="64" t="str">
        <f>+'Supporting Calcs'!AR60</f>
        <v/>
      </c>
      <c r="E65" s="34"/>
      <c r="F65" s="34"/>
      <c r="G65" s="65" t="str">
        <f t="shared" si="0"/>
        <v/>
      </c>
      <c r="H65" s="65" t="str">
        <f t="shared" si="1"/>
        <v/>
      </c>
      <c r="I65" s="50" t="str">
        <f>IF($C65="","",_xlfn.IFNA(INDEX('Detail-SR'!$A$8:$A$27,MATCH(E65,'Detail-SR'!$B$8:$B$27,0)),""))</f>
        <v/>
      </c>
      <c r="J65" s="50" t="str">
        <f>IF($C65="","",_xlfn.IFNA(INDEX('Detail-SR'!$A$8:$A$27,MATCH(F65,'Detail-SR'!$B$8:$B$27,0)),""))</f>
        <v/>
      </c>
      <c r="K65" s="57" t="str">
        <f t="shared" si="2"/>
        <v/>
      </c>
      <c r="L65" s="57" t="str">
        <f t="shared" si="3"/>
        <v/>
      </c>
      <c r="M65" s="57" t="str">
        <f t="shared" si="4"/>
        <v/>
      </c>
    </row>
    <row r="66" spans="1:13" x14ac:dyDescent="0.25">
      <c r="A66" s="50">
        <v>59</v>
      </c>
      <c r="B66" s="50">
        <f>+'Supporting Calcs'!AK61</f>
        <v>20</v>
      </c>
      <c r="C66" s="52" t="str">
        <f>+'Supporting Calcs'!AQ61</f>
        <v/>
      </c>
      <c r="D66" s="64" t="str">
        <f>+'Supporting Calcs'!AR61</f>
        <v/>
      </c>
      <c r="E66" s="34"/>
      <c r="F66" s="34"/>
      <c r="G66" s="65" t="str">
        <f t="shared" si="0"/>
        <v/>
      </c>
      <c r="H66" s="65" t="str">
        <f t="shared" si="1"/>
        <v/>
      </c>
      <c r="I66" s="50" t="str">
        <f>IF($C66="","",_xlfn.IFNA(INDEX('Detail-SR'!$A$8:$A$27,MATCH(E66,'Detail-SR'!$B$8:$B$27,0)),""))</f>
        <v/>
      </c>
      <c r="J66" s="50" t="str">
        <f>IF($C66="","",_xlfn.IFNA(INDEX('Detail-SR'!$A$8:$A$27,MATCH(F66,'Detail-SR'!$B$8:$B$27,0)),""))</f>
        <v/>
      </c>
      <c r="K66" s="57" t="str">
        <f t="shared" si="2"/>
        <v/>
      </c>
      <c r="L66" s="57" t="str">
        <f t="shared" si="3"/>
        <v/>
      </c>
      <c r="M66" s="57" t="str">
        <f t="shared" si="4"/>
        <v/>
      </c>
    </row>
    <row r="67" spans="1:13" x14ac:dyDescent="0.25">
      <c r="A67" s="50">
        <v>60</v>
      </c>
      <c r="B67" s="50">
        <f>+'Supporting Calcs'!AK62</f>
        <v>20</v>
      </c>
      <c r="C67" s="52" t="str">
        <f>+'Supporting Calcs'!AQ62</f>
        <v/>
      </c>
      <c r="D67" s="64" t="str">
        <f>+'Supporting Calcs'!AR62</f>
        <v/>
      </c>
      <c r="E67" s="34"/>
      <c r="F67" s="34"/>
      <c r="G67" s="65" t="str">
        <f t="shared" si="0"/>
        <v/>
      </c>
      <c r="H67" s="65" t="str">
        <f t="shared" si="1"/>
        <v/>
      </c>
      <c r="I67" s="50" t="str">
        <f>IF($C67="","",_xlfn.IFNA(INDEX('Detail-SR'!$A$8:$A$27,MATCH(E67,'Detail-SR'!$B$8:$B$27,0)),""))</f>
        <v/>
      </c>
      <c r="J67" s="50" t="str">
        <f>IF($C67="","",_xlfn.IFNA(INDEX('Detail-SR'!$A$8:$A$27,MATCH(F67,'Detail-SR'!$B$8:$B$27,0)),""))</f>
        <v/>
      </c>
      <c r="K67" s="57" t="str">
        <f t="shared" si="2"/>
        <v/>
      </c>
      <c r="L67" s="57" t="str">
        <f t="shared" si="3"/>
        <v/>
      </c>
      <c r="M67" s="57" t="str">
        <f t="shared" si="4"/>
        <v/>
      </c>
    </row>
    <row r="68" spans="1:13" x14ac:dyDescent="0.25">
      <c r="A68" s="50">
        <v>61</v>
      </c>
      <c r="B68" s="50">
        <f>+'Supporting Calcs'!AK63</f>
        <v>21</v>
      </c>
      <c r="C68" s="52" t="str">
        <f>+'Supporting Calcs'!AQ63</f>
        <v/>
      </c>
      <c r="D68" s="64" t="str">
        <f>+'Supporting Calcs'!AR63</f>
        <v/>
      </c>
      <c r="E68" s="34"/>
      <c r="F68" s="34"/>
      <c r="G68" s="65" t="str">
        <f t="shared" si="0"/>
        <v/>
      </c>
      <c r="H68" s="65" t="str">
        <f t="shared" si="1"/>
        <v/>
      </c>
      <c r="I68" s="50" t="str">
        <f>IF($C68="","",_xlfn.IFNA(INDEX('Detail-SR'!$A$8:$A$27,MATCH(E68,'Detail-SR'!$B$8:$B$27,0)),""))</f>
        <v/>
      </c>
      <c r="J68" s="50" t="str">
        <f>IF($C68="","",_xlfn.IFNA(INDEX('Detail-SR'!$A$8:$A$27,MATCH(F68,'Detail-SR'!$B$8:$B$27,0)),""))</f>
        <v/>
      </c>
      <c r="K68" s="57" t="str">
        <f t="shared" si="2"/>
        <v/>
      </c>
      <c r="L68" s="57" t="str">
        <f t="shared" si="3"/>
        <v/>
      </c>
      <c r="M68" s="57" t="str">
        <f t="shared" ref="M68:M97" si="5">K68&amp;IF(K68="",L68,"")&amp;G68&amp;H68</f>
        <v/>
      </c>
    </row>
    <row r="69" spans="1:13" x14ac:dyDescent="0.25">
      <c r="A69" s="50">
        <v>62</v>
      </c>
      <c r="B69" s="50">
        <f>+'Supporting Calcs'!AK64</f>
        <v>21</v>
      </c>
      <c r="C69" s="52" t="str">
        <f>+'Supporting Calcs'!AQ64</f>
        <v/>
      </c>
      <c r="D69" s="64" t="str">
        <f>+'Supporting Calcs'!AR64</f>
        <v/>
      </c>
      <c r="E69" s="34"/>
      <c r="F69" s="34"/>
      <c r="G69" s="65" t="str">
        <f t="shared" si="0"/>
        <v/>
      </c>
      <c r="H69" s="65" t="str">
        <f t="shared" si="1"/>
        <v/>
      </c>
      <c r="I69" s="50" t="str">
        <f>IF($C69="","",_xlfn.IFNA(INDEX('Detail-SR'!$A$8:$A$27,MATCH(E69,'Detail-SR'!$B$8:$B$27,0)),""))</f>
        <v/>
      </c>
      <c r="J69" s="50" t="str">
        <f>IF($C69="","",_xlfn.IFNA(INDEX('Detail-SR'!$A$8:$A$27,MATCH(F69,'Detail-SR'!$B$8:$B$27,0)),""))</f>
        <v/>
      </c>
      <c r="K69" s="57" t="str">
        <f t="shared" si="2"/>
        <v/>
      </c>
      <c r="L69" s="57" t="str">
        <f t="shared" si="3"/>
        <v/>
      </c>
      <c r="M69" s="57" t="str">
        <f t="shared" si="5"/>
        <v/>
      </c>
    </row>
    <row r="70" spans="1:13" x14ac:dyDescent="0.25">
      <c r="A70" s="50">
        <v>63</v>
      </c>
      <c r="B70" s="50">
        <f>+'Supporting Calcs'!AK65</f>
        <v>21</v>
      </c>
      <c r="C70" s="52" t="str">
        <f>+'Supporting Calcs'!AQ65</f>
        <v/>
      </c>
      <c r="D70" s="64" t="str">
        <f>+'Supporting Calcs'!AR65</f>
        <v/>
      </c>
      <c r="E70" s="34"/>
      <c r="F70" s="34"/>
      <c r="G70" s="65" t="str">
        <f t="shared" si="0"/>
        <v/>
      </c>
      <c r="H70" s="65" t="str">
        <f t="shared" si="1"/>
        <v/>
      </c>
      <c r="I70" s="50" t="str">
        <f>IF($C70="","",_xlfn.IFNA(INDEX('Detail-SR'!$A$8:$A$27,MATCH(E70,'Detail-SR'!$B$8:$B$27,0)),""))</f>
        <v/>
      </c>
      <c r="J70" s="50" t="str">
        <f>IF($C70="","",_xlfn.IFNA(INDEX('Detail-SR'!$A$8:$A$27,MATCH(F70,'Detail-SR'!$B$8:$B$27,0)),""))</f>
        <v/>
      </c>
      <c r="K70" s="57" t="str">
        <f t="shared" si="2"/>
        <v/>
      </c>
      <c r="L70" s="57" t="str">
        <f t="shared" si="3"/>
        <v/>
      </c>
      <c r="M70" s="57" t="str">
        <f t="shared" si="5"/>
        <v/>
      </c>
    </row>
    <row r="71" spans="1:13" x14ac:dyDescent="0.25">
      <c r="A71" s="50">
        <v>64</v>
      </c>
      <c r="B71" s="50">
        <f>+'Supporting Calcs'!AK66</f>
        <v>22</v>
      </c>
      <c r="C71" s="52" t="str">
        <f>+'Supporting Calcs'!AQ66</f>
        <v/>
      </c>
      <c r="D71" s="64" t="str">
        <f>+'Supporting Calcs'!AR66</f>
        <v/>
      </c>
      <c r="E71" s="34"/>
      <c r="F71" s="34"/>
      <c r="G71" s="65" t="str">
        <f t="shared" si="0"/>
        <v/>
      </c>
      <c r="H71" s="65" t="str">
        <f t="shared" si="1"/>
        <v/>
      </c>
      <c r="I71" s="50" t="str">
        <f>IF($C71="","",_xlfn.IFNA(INDEX('Detail-SR'!$A$8:$A$27,MATCH(E71,'Detail-SR'!$B$8:$B$27,0)),""))</f>
        <v/>
      </c>
      <c r="J71" s="50" t="str">
        <f>IF($C71="","",_xlfn.IFNA(INDEX('Detail-SR'!$A$8:$A$27,MATCH(F71,'Detail-SR'!$B$8:$B$27,0)),""))</f>
        <v/>
      </c>
      <c r="K71" s="57" t="str">
        <f t="shared" si="2"/>
        <v/>
      </c>
      <c r="L71" s="57" t="str">
        <f t="shared" si="3"/>
        <v/>
      </c>
      <c r="M71" s="57" t="str">
        <f t="shared" si="5"/>
        <v/>
      </c>
    </row>
    <row r="72" spans="1:13" x14ac:dyDescent="0.25">
      <c r="A72" s="50">
        <v>65</v>
      </c>
      <c r="B72" s="50">
        <f>+'Supporting Calcs'!AK67</f>
        <v>22</v>
      </c>
      <c r="C72" s="52" t="str">
        <f>+'Supporting Calcs'!AQ67</f>
        <v/>
      </c>
      <c r="D72" s="64" t="str">
        <f>+'Supporting Calcs'!AR67</f>
        <v/>
      </c>
      <c r="E72" s="34"/>
      <c r="F72" s="34"/>
      <c r="G72" s="65" t="str">
        <f t="shared" si="0"/>
        <v/>
      </c>
      <c r="H72" s="65" t="str">
        <f t="shared" si="1"/>
        <v/>
      </c>
      <c r="I72" s="50" t="str">
        <f>IF($C72="","",_xlfn.IFNA(INDEX('Detail-SR'!$A$8:$A$27,MATCH(E72,'Detail-SR'!$B$8:$B$27,0)),""))</f>
        <v/>
      </c>
      <c r="J72" s="50" t="str">
        <f>IF($C72="","",_xlfn.IFNA(INDEX('Detail-SR'!$A$8:$A$27,MATCH(F72,'Detail-SR'!$B$8:$B$27,0)),""))</f>
        <v/>
      </c>
      <c r="K72" s="57" t="str">
        <f t="shared" si="2"/>
        <v/>
      </c>
      <c r="L72" s="57" t="str">
        <f t="shared" si="3"/>
        <v/>
      </c>
      <c r="M72" s="57" t="str">
        <f t="shared" si="5"/>
        <v/>
      </c>
    </row>
    <row r="73" spans="1:13" x14ac:dyDescent="0.25">
      <c r="A73" s="50">
        <v>66</v>
      </c>
      <c r="B73" s="50">
        <f>+'Supporting Calcs'!AK68</f>
        <v>22</v>
      </c>
      <c r="C73" s="52" t="str">
        <f>+'Supporting Calcs'!AQ68</f>
        <v/>
      </c>
      <c r="D73" s="64" t="str">
        <f>+'Supporting Calcs'!AR68</f>
        <v/>
      </c>
      <c r="E73" s="34"/>
      <c r="F73" s="34"/>
      <c r="G73" s="65" t="str">
        <f t="shared" ref="G73:G97" si="6">IF(AND(J73&lt;&gt;"",$C73&lt;&gt;"",E73&lt;&gt;"",E73&lt;&gt;"None",F73&lt;&gt;"",F73&lt;&gt;"None"),IF(E73=F73,"May not assign same redundancy as both first and second supply redundancies.",""),"")</f>
        <v/>
      </c>
      <c r="H73" s="65" t="str">
        <f t="shared" ref="H73:H97" si="7">IF(AND(J73&lt;&gt;"",$C73&lt;&gt;"",OR(E73="",E73="None"),F73&lt;&gt;"",F73&lt;&gt;"None"),"May not assign a second supply redundancy without specifying a first.","")</f>
        <v/>
      </c>
      <c r="I73" s="50" t="str">
        <f>IF($C73="","",_xlfn.IFNA(INDEX('Detail-SR'!$A$8:$A$27,MATCH(E73,'Detail-SR'!$B$8:$B$27,0)),""))</f>
        <v/>
      </c>
      <c r="J73" s="50" t="str">
        <f>IF($C73="","",_xlfn.IFNA(INDEX('Detail-SR'!$A$8:$A$27,MATCH(F73,'Detail-SR'!$B$8:$B$27,0)),""))</f>
        <v/>
      </c>
      <c r="K73" s="57" t="str">
        <f t="shared" ref="K73:K97" si="8">IF(AND(I73="",$C73&lt;&gt;"",E73&lt;&gt;"",E73&lt;&gt;"None"),"Highlighted supply redundancy selection(s) no longer valid.","")</f>
        <v/>
      </c>
      <c r="L73" s="57" t="str">
        <f t="shared" ref="L73:L97" si="9">IF(AND(J73="",$C73&lt;&gt;"",F73&lt;&gt;"",F73&lt;&gt;"None"),"Highlighted supply redundancy selection(s) no longer valid.","")</f>
        <v/>
      </c>
      <c r="M73" s="57" t="str">
        <f t="shared" si="5"/>
        <v/>
      </c>
    </row>
    <row r="74" spans="1:13" x14ac:dyDescent="0.25">
      <c r="A74" s="50">
        <v>67</v>
      </c>
      <c r="B74" s="50">
        <f>+'Supporting Calcs'!AK69</f>
        <v>23</v>
      </c>
      <c r="C74" s="52" t="str">
        <f>+'Supporting Calcs'!AQ69</f>
        <v/>
      </c>
      <c r="D74" s="64" t="str">
        <f>+'Supporting Calcs'!AR69</f>
        <v/>
      </c>
      <c r="E74" s="34"/>
      <c r="F74" s="34"/>
      <c r="G74" s="65" t="str">
        <f t="shared" si="6"/>
        <v/>
      </c>
      <c r="H74" s="65" t="str">
        <f t="shared" si="7"/>
        <v/>
      </c>
      <c r="I74" s="50" t="str">
        <f>IF($C74="","",_xlfn.IFNA(INDEX('Detail-SR'!$A$8:$A$27,MATCH(E74,'Detail-SR'!$B$8:$B$27,0)),""))</f>
        <v/>
      </c>
      <c r="J74" s="50" t="str">
        <f>IF($C74="","",_xlfn.IFNA(INDEX('Detail-SR'!$A$8:$A$27,MATCH(F74,'Detail-SR'!$B$8:$B$27,0)),""))</f>
        <v/>
      </c>
      <c r="K74" s="57" t="str">
        <f t="shared" si="8"/>
        <v/>
      </c>
      <c r="L74" s="57" t="str">
        <f t="shared" si="9"/>
        <v/>
      </c>
      <c r="M74" s="57" t="str">
        <f t="shared" si="5"/>
        <v/>
      </c>
    </row>
    <row r="75" spans="1:13" x14ac:dyDescent="0.25">
      <c r="A75" s="50">
        <v>68</v>
      </c>
      <c r="B75" s="50">
        <f>+'Supporting Calcs'!AK70</f>
        <v>23</v>
      </c>
      <c r="C75" s="52" t="str">
        <f>+'Supporting Calcs'!AQ70</f>
        <v/>
      </c>
      <c r="D75" s="64" t="str">
        <f>+'Supporting Calcs'!AR70</f>
        <v/>
      </c>
      <c r="E75" s="34"/>
      <c r="F75" s="34"/>
      <c r="G75" s="65" t="str">
        <f t="shared" si="6"/>
        <v/>
      </c>
      <c r="H75" s="65" t="str">
        <f t="shared" si="7"/>
        <v/>
      </c>
      <c r="I75" s="50" t="str">
        <f>IF($C75="","",_xlfn.IFNA(INDEX('Detail-SR'!$A$8:$A$27,MATCH(E75,'Detail-SR'!$B$8:$B$27,0)),""))</f>
        <v/>
      </c>
      <c r="J75" s="50" t="str">
        <f>IF($C75="","",_xlfn.IFNA(INDEX('Detail-SR'!$A$8:$A$27,MATCH(F75,'Detail-SR'!$B$8:$B$27,0)),""))</f>
        <v/>
      </c>
      <c r="K75" s="57" t="str">
        <f t="shared" si="8"/>
        <v/>
      </c>
      <c r="L75" s="57" t="str">
        <f t="shared" si="9"/>
        <v/>
      </c>
      <c r="M75" s="57" t="str">
        <f t="shared" si="5"/>
        <v/>
      </c>
    </row>
    <row r="76" spans="1:13" x14ac:dyDescent="0.25">
      <c r="A76" s="50">
        <v>69</v>
      </c>
      <c r="B76" s="50">
        <f>+'Supporting Calcs'!AK71</f>
        <v>23</v>
      </c>
      <c r="C76" s="52" t="str">
        <f>+'Supporting Calcs'!AQ71</f>
        <v/>
      </c>
      <c r="D76" s="64" t="str">
        <f>+'Supporting Calcs'!AR71</f>
        <v/>
      </c>
      <c r="E76" s="34"/>
      <c r="F76" s="34"/>
      <c r="G76" s="65" t="str">
        <f t="shared" si="6"/>
        <v/>
      </c>
      <c r="H76" s="65" t="str">
        <f t="shared" si="7"/>
        <v/>
      </c>
      <c r="I76" s="50" t="str">
        <f>IF($C76="","",_xlfn.IFNA(INDEX('Detail-SR'!$A$8:$A$27,MATCH(E76,'Detail-SR'!$B$8:$B$27,0)),""))</f>
        <v/>
      </c>
      <c r="J76" s="50" t="str">
        <f>IF($C76="","",_xlfn.IFNA(INDEX('Detail-SR'!$A$8:$A$27,MATCH(F76,'Detail-SR'!$B$8:$B$27,0)),""))</f>
        <v/>
      </c>
      <c r="K76" s="57" t="str">
        <f t="shared" si="8"/>
        <v/>
      </c>
      <c r="L76" s="57" t="str">
        <f t="shared" si="9"/>
        <v/>
      </c>
      <c r="M76" s="57" t="str">
        <f t="shared" si="5"/>
        <v/>
      </c>
    </row>
    <row r="77" spans="1:13" x14ac:dyDescent="0.25">
      <c r="A77" s="50">
        <v>70</v>
      </c>
      <c r="B77" s="50">
        <f>+'Supporting Calcs'!AK72</f>
        <v>24</v>
      </c>
      <c r="C77" s="52" t="str">
        <f>+'Supporting Calcs'!AQ72</f>
        <v/>
      </c>
      <c r="D77" s="64" t="str">
        <f>+'Supporting Calcs'!AR72</f>
        <v/>
      </c>
      <c r="E77" s="34"/>
      <c r="F77" s="34"/>
      <c r="G77" s="65" t="str">
        <f t="shared" si="6"/>
        <v/>
      </c>
      <c r="H77" s="65" t="str">
        <f t="shared" si="7"/>
        <v/>
      </c>
      <c r="I77" s="50" t="str">
        <f>IF($C77="","",_xlfn.IFNA(INDEX('Detail-SR'!$A$8:$A$27,MATCH(E77,'Detail-SR'!$B$8:$B$27,0)),""))</f>
        <v/>
      </c>
      <c r="J77" s="50" t="str">
        <f>IF($C77="","",_xlfn.IFNA(INDEX('Detail-SR'!$A$8:$A$27,MATCH(F77,'Detail-SR'!$B$8:$B$27,0)),""))</f>
        <v/>
      </c>
      <c r="K77" s="57" t="str">
        <f t="shared" si="8"/>
        <v/>
      </c>
      <c r="L77" s="57" t="str">
        <f t="shared" si="9"/>
        <v/>
      </c>
      <c r="M77" s="57" t="str">
        <f t="shared" si="5"/>
        <v/>
      </c>
    </row>
    <row r="78" spans="1:13" x14ac:dyDescent="0.25">
      <c r="A78" s="50">
        <v>71</v>
      </c>
      <c r="B78" s="50">
        <f>+'Supporting Calcs'!AK73</f>
        <v>24</v>
      </c>
      <c r="C78" s="52" t="str">
        <f>+'Supporting Calcs'!AQ73</f>
        <v/>
      </c>
      <c r="D78" s="64" t="str">
        <f>+'Supporting Calcs'!AR73</f>
        <v/>
      </c>
      <c r="E78" s="34"/>
      <c r="F78" s="34"/>
      <c r="G78" s="65" t="str">
        <f t="shared" si="6"/>
        <v/>
      </c>
      <c r="H78" s="65" t="str">
        <f t="shared" si="7"/>
        <v/>
      </c>
      <c r="I78" s="50" t="str">
        <f>IF($C78="","",_xlfn.IFNA(INDEX('Detail-SR'!$A$8:$A$27,MATCH(E78,'Detail-SR'!$B$8:$B$27,0)),""))</f>
        <v/>
      </c>
      <c r="J78" s="50" t="str">
        <f>IF($C78="","",_xlfn.IFNA(INDEX('Detail-SR'!$A$8:$A$27,MATCH(F78,'Detail-SR'!$B$8:$B$27,0)),""))</f>
        <v/>
      </c>
      <c r="K78" s="57" t="str">
        <f t="shared" si="8"/>
        <v/>
      </c>
      <c r="L78" s="57" t="str">
        <f t="shared" si="9"/>
        <v/>
      </c>
      <c r="M78" s="57" t="str">
        <f t="shared" si="5"/>
        <v/>
      </c>
    </row>
    <row r="79" spans="1:13" x14ac:dyDescent="0.25">
      <c r="A79" s="50">
        <v>72</v>
      </c>
      <c r="B79" s="50">
        <f>+'Supporting Calcs'!AK74</f>
        <v>24</v>
      </c>
      <c r="C79" s="52" t="str">
        <f>+'Supporting Calcs'!AQ74</f>
        <v/>
      </c>
      <c r="D79" s="64" t="str">
        <f>+'Supporting Calcs'!AR74</f>
        <v/>
      </c>
      <c r="E79" s="34"/>
      <c r="F79" s="34"/>
      <c r="G79" s="65" t="str">
        <f t="shared" si="6"/>
        <v/>
      </c>
      <c r="H79" s="65" t="str">
        <f t="shared" si="7"/>
        <v/>
      </c>
      <c r="I79" s="50" t="str">
        <f>IF($C79="","",_xlfn.IFNA(INDEX('Detail-SR'!$A$8:$A$27,MATCH(E79,'Detail-SR'!$B$8:$B$27,0)),""))</f>
        <v/>
      </c>
      <c r="J79" s="50" t="str">
        <f>IF($C79="","",_xlfn.IFNA(INDEX('Detail-SR'!$A$8:$A$27,MATCH(F79,'Detail-SR'!$B$8:$B$27,0)),""))</f>
        <v/>
      </c>
      <c r="K79" s="57" t="str">
        <f t="shared" si="8"/>
        <v/>
      </c>
      <c r="L79" s="57" t="str">
        <f t="shared" si="9"/>
        <v/>
      </c>
      <c r="M79" s="57" t="str">
        <f t="shared" si="5"/>
        <v/>
      </c>
    </row>
    <row r="80" spans="1:13" x14ac:dyDescent="0.25">
      <c r="A80" s="50">
        <v>73</v>
      </c>
      <c r="B80" s="50">
        <f>+'Supporting Calcs'!AK75</f>
        <v>25</v>
      </c>
      <c r="C80" s="52" t="str">
        <f>+'Supporting Calcs'!AQ75</f>
        <v/>
      </c>
      <c r="D80" s="64" t="str">
        <f>+'Supporting Calcs'!AR75</f>
        <v/>
      </c>
      <c r="E80" s="34"/>
      <c r="F80" s="34"/>
      <c r="G80" s="65" t="str">
        <f t="shared" si="6"/>
        <v/>
      </c>
      <c r="H80" s="65" t="str">
        <f t="shared" si="7"/>
        <v/>
      </c>
      <c r="I80" s="50" t="str">
        <f>IF($C80="","",_xlfn.IFNA(INDEX('Detail-SR'!$A$8:$A$27,MATCH(E80,'Detail-SR'!$B$8:$B$27,0)),""))</f>
        <v/>
      </c>
      <c r="J80" s="50" t="str">
        <f>IF($C80="","",_xlfn.IFNA(INDEX('Detail-SR'!$A$8:$A$27,MATCH(F80,'Detail-SR'!$B$8:$B$27,0)),""))</f>
        <v/>
      </c>
      <c r="K80" s="57" t="str">
        <f t="shared" si="8"/>
        <v/>
      </c>
      <c r="L80" s="57" t="str">
        <f t="shared" si="9"/>
        <v/>
      </c>
      <c r="M80" s="57" t="str">
        <f t="shared" si="5"/>
        <v/>
      </c>
    </row>
    <row r="81" spans="1:13" x14ac:dyDescent="0.25">
      <c r="A81" s="50">
        <v>74</v>
      </c>
      <c r="B81" s="50">
        <f>+'Supporting Calcs'!AK76</f>
        <v>25</v>
      </c>
      <c r="C81" s="52" t="str">
        <f>+'Supporting Calcs'!AQ76</f>
        <v/>
      </c>
      <c r="D81" s="64" t="str">
        <f>+'Supporting Calcs'!AR76</f>
        <v/>
      </c>
      <c r="E81" s="34"/>
      <c r="F81" s="34"/>
      <c r="G81" s="65" t="str">
        <f t="shared" si="6"/>
        <v/>
      </c>
      <c r="H81" s="65" t="str">
        <f t="shared" si="7"/>
        <v/>
      </c>
      <c r="I81" s="50" t="str">
        <f>IF($C81="","",_xlfn.IFNA(INDEX('Detail-SR'!$A$8:$A$27,MATCH(E81,'Detail-SR'!$B$8:$B$27,0)),""))</f>
        <v/>
      </c>
      <c r="J81" s="50" t="str">
        <f>IF($C81="","",_xlfn.IFNA(INDEX('Detail-SR'!$A$8:$A$27,MATCH(F81,'Detail-SR'!$B$8:$B$27,0)),""))</f>
        <v/>
      </c>
      <c r="K81" s="57" t="str">
        <f t="shared" si="8"/>
        <v/>
      </c>
      <c r="L81" s="57" t="str">
        <f t="shared" si="9"/>
        <v/>
      </c>
      <c r="M81" s="57" t="str">
        <f t="shared" si="5"/>
        <v/>
      </c>
    </row>
    <row r="82" spans="1:13" x14ac:dyDescent="0.25">
      <c r="A82" s="50">
        <v>75</v>
      </c>
      <c r="B82" s="50">
        <f>+'Supporting Calcs'!AK77</f>
        <v>25</v>
      </c>
      <c r="C82" s="52" t="str">
        <f>+'Supporting Calcs'!AQ77</f>
        <v/>
      </c>
      <c r="D82" s="64" t="str">
        <f>+'Supporting Calcs'!AR77</f>
        <v/>
      </c>
      <c r="E82" s="34"/>
      <c r="F82" s="34"/>
      <c r="G82" s="65" t="str">
        <f t="shared" si="6"/>
        <v/>
      </c>
      <c r="H82" s="65" t="str">
        <f t="shared" si="7"/>
        <v/>
      </c>
      <c r="I82" s="50" t="str">
        <f>IF($C82="","",_xlfn.IFNA(INDEX('Detail-SR'!$A$8:$A$27,MATCH(E82,'Detail-SR'!$B$8:$B$27,0)),""))</f>
        <v/>
      </c>
      <c r="J82" s="50" t="str">
        <f>IF($C82="","",_xlfn.IFNA(INDEX('Detail-SR'!$A$8:$A$27,MATCH(F82,'Detail-SR'!$B$8:$B$27,0)),""))</f>
        <v/>
      </c>
      <c r="K82" s="57" t="str">
        <f t="shared" si="8"/>
        <v/>
      </c>
      <c r="L82" s="57" t="str">
        <f t="shared" si="9"/>
        <v/>
      </c>
      <c r="M82" s="57" t="str">
        <f t="shared" si="5"/>
        <v/>
      </c>
    </row>
    <row r="83" spans="1:13" x14ac:dyDescent="0.25">
      <c r="A83" s="50">
        <v>76</v>
      </c>
      <c r="B83" s="50">
        <f>+'Supporting Calcs'!AK78</f>
        <v>26</v>
      </c>
      <c r="C83" s="52" t="str">
        <f>+'Supporting Calcs'!AQ78</f>
        <v/>
      </c>
      <c r="D83" s="64" t="str">
        <f>+'Supporting Calcs'!AR78</f>
        <v/>
      </c>
      <c r="E83" s="34"/>
      <c r="F83" s="34"/>
      <c r="G83" s="65" t="str">
        <f t="shared" si="6"/>
        <v/>
      </c>
      <c r="H83" s="65" t="str">
        <f t="shared" si="7"/>
        <v/>
      </c>
      <c r="I83" s="50" t="str">
        <f>IF($C83="","",_xlfn.IFNA(INDEX('Detail-SR'!$A$8:$A$27,MATCH(E83,'Detail-SR'!$B$8:$B$27,0)),""))</f>
        <v/>
      </c>
      <c r="J83" s="50" t="str">
        <f>IF($C83="","",_xlfn.IFNA(INDEX('Detail-SR'!$A$8:$A$27,MATCH(F83,'Detail-SR'!$B$8:$B$27,0)),""))</f>
        <v/>
      </c>
      <c r="K83" s="57" t="str">
        <f t="shared" si="8"/>
        <v/>
      </c>
      <c r="L83" s="57" t="str">
        <f t="shared" si="9"/>
        <v/>
      </c>
      <c r="M83" s="57" t="str">
        <f t="shared" si="5"/>
        <v/>
      </c>
    </row>
    <row r="84" spans="1:13" x14ac:dyDescent="0.25">
      <c r="A84" s="50">
        <v>77</v>
      </c>
      <c r="B84" s="50">
        <f>+'Supporting Calcs'!AK79</f>
        <v>26</v>
      </c>
      <c r="C84" s="52" t="str">
        <f>+'Supporting Calcs'!AQ79</f>
        <v/>
      </c>
      <c r="D84" s="64" t="str">
        <f>+'Supporting Calcs'!AR79</f>
        <v/>
      </c>
      <c r="E84" s="34"/>
      <c r="F84" s="34"/>
      <c r="G84" s="65" t="str">
        <f t="shared" si="6"/>
        <v/>
      </c>
      <c r="H84" s="65" t="str">
        <f t="shared" si="7"/>
        <v/>
      </c>
      <c r="I84" s="50" t="str">
        <f>IF($C84="","",_xlfn.IFNA(INDEX('Detail-SR'!$A$8:$A$27,MATCH(E84,'Detail-SR'!$B$8:$B$27,0)),""))</f>
        <v/>
      </c>
      <c r="J84" s="50" t="str">
        <f>IF($C84="","",_xlfn.IFNA(INDEX('Detail-SR'!$A$8:$A$27,MATCH(F84,'Detail-SR'!$B$8:$B$27,0)),""))</f>
        <v/>
      </c>
      <c r="K84" s="57" t="str">
        <f t="shared" si="8"/>
        <v/>
      </c>
      <c r="L84" s="57" t="str">
        <f t="shared" si="9"/>
        <v/>
      </c>
      <c r="M84" s="57" t="str">
        <f t="shared" si="5"/>
        <v/>
      </c>
    </row>
    <row r="85" spans="1:13" x14ac:dyDescent="0.25">
      <c r="A85" s="50">
        <v>78</v>
      </c>
      <c r="B85" s="50">
        <f>+'Supporting Calcs'!AK80</f>
        <v>26</v>
      </c>
      <c r="C85" s="52" t="str">
        <f>+'Supporting Calcs'!AQ80</f>
        <v/>
      </c>
      <c r="D85" s="64" t="str">
        <f>+'Supporting Calcs'!AR80</f>
        <v/>
      </c>
      <c r="E85" s="34"/>
      <c r="F85" s="34"/>
      <c r="G85" s="65" t="str">
        <f t="shared" si="6"/>
        <v/>
      </c>
      <c r="H85" s="65" t="str">
        <f t="shared" si="7"/>
        <v/>
      </c>
      <c r="I85" s="50" t="str">
        <f>IF($C85="","",_xlfn.IFNA(INDEX('Detail-SR'!$A$8:$A$27,MATCH(E85,'Detail-SR'!$B$8:$B$27,0)),""))</f>
        <v/>
      </c>
      <c r="J85" s="50" t="str">
        <f>IF($C85="","",_xlfn.IFNA(INDEX('Detail-SR'!$A$8:$A$27,MATCH(F85,'Detail-SR'!$B$8:$B$27,0)),""))</f>
        <v/>
      </c>
      <c r="K85" s="57" t="str">
        <f t="shared" si="8"/>
        <v/>
      </c>
      <c r="L85" s="57" t="str">
        <f t="shared" si="9"/>
        <v/>
      </c>
      <c r="M85" s="57" t="str">
        <f t="shared" si="5"/>
        <v/>
      </c>
    </row>
    <row r="86" spans="1:13" x14ac:dyDescent="0.25">
      <c r="A86" s="50">
        <v>79</v>
      </c>
      <c r="B86" s="50">
        <f>+'Supporting Calcs'!AK81</f>
        <v>27</v>
      </c>
      <c r="C86" s="52" t="str">
        <f>+'Supporting Calcs'!AQ81</f>
        <v/>
      </c>
      <c r="D86" s="64" t="str">
        <f>+'Supporting Calcs'!AR81</f>
        <v/>
      </c>
      <c r="E86" s="34"/>
      <c r="F86" s="34"/>
      <c r="G86" s="65" t="str">
        <f t="shared" si="6"/>
        <v/>
      </c>
      <c r="H86" s="65" t="str">
        <f t="shared" si="7"/>
        <v/>
      </c>
      <c r="I86" s="50" t="str">
        <f>IF($C86="","",_xlfn.IFNA(INDEX('Detail-SR'!$A$8:$A$27,MATCH(E86,'Detail-SR'!$B$8:$B$27,0)),""))</f>
        <v/>
      </c>
      <c r="J86" s="50" t="str">
        <f>IF($C86="","",_xlfn.IFNA(INDEX('Detail-SR'!$A$8:$A$27,MATCH(F86,'Detail-SR'!$B$8:$B$27,0)),""))</f>
        <v/>
      </c>
      <c r="K86" s="57" t="str">
        <f t="shared" si="8"/>
        <v/>
      </c>
      <c r="L86" s="57" t="str">
        <f t="shared" si="9"/>
        <v/>
      </c>
      <c r="M86" s="57" t="str">
        <f t="shared" si="5"/>
        <v/>
      </c>
    </row>
    <row r="87" spans="1:13" x14ac:dyDescent="0.25">
      <c r="A87" s="50">
        <v>80</v>
      </c>
      <c r="B87" s="50">
        <f>+'Supporting Calcs'!AK82</f>
        <v>27</v>
      </c>
      <c r="C87" s="52" t="str">
        <f>+'Supporting Calcs'!AQ82</f>
        <v/>
      </c>
      <c r="D87" s="64" t="str">
        <f>+'Supporting Calcs'!AR82</f>
        <v/>
      </c>
      <c r="E87" s="34"/>
      <c r="F87" s="34"/>
      <c r="G87" s="65" t="str">
        <f t="shared" si="6"/>
        <v/>
      </c>
      <c r="H87" s="65" t="str">
        <f t="shared" si="7"/>
        <v/>
      </c>
      <c r="I87" s="50" t="str">
        <f>IF($C87="","",_xlfn.IFNA(INDEX('Detail-SR'!$A$8:$A$27,MATCH(E87,'Detail-SR'!$B$8:$B$27,0)),""))</f>
        <v/>
      </c>
      <c r="J87" s="50" t="str">
        <f>IF($C87="","",_xlfn.IFNA(INDEX('Detail-SR'!$A$8:$A$27,MATCH(F87,'Detail-SR'!$B$8:$B$27,0)),""))</f>
        <v/>
      </c>
      <c r="K87" s="57" t="str">
        <f t="shared" si="8"/>
        <v/>
      </c>
      <c r="L87" s="57" t="str">
        <f t="shared" si="9"/>
        <v/>
      </c>
      <c r="M87" s="57" t="str">
        <f t="shared" si="5"/>
        <v/>
      </c>
    </row>
    <row r="88" spans="1:13" x14ac:dyDescent="0.25">
      <c r="A88" s="50">
        <v>81</v>
      </c>
      <c r="B88" s="50">
        <f>+'Supporting Calcs'!AK83</f>
        <v>27</v>
      </c>
      <c r="C88" s="52" t="str">
        <f>+'Supporting Calcs'!AQ83</f>
        <v/>
      </c>
      <c r="D88" s="64" t="str">
        <f>+'Supporting Calcs'!AR83</f>
        <v/>
      </c>
      <c r="E88" s="34"/>
      <c r="F88" s="34"/>
      <c r="G88" s="65" t="str">
        <f t="shared" si="6"/>
        <v/>
      </c>
      <c r="H88" s="65" t="str">
        <f t="shared" si="7"/>
        <v/>
      </c>
      <c r="I88" s="50" t="str">
        <f>IF($C88="","",_xlfn.IFNA(INDEX('Detail-SR'!$A$8:$A$27,MATCH(E88,'Detail-SR'!$B$8:$B$27,0)),""))</f>
        <v/>
      </c>
      <c r="J88" s="50" t="str">
        <f>IF($C88="","",_xlfn.IFNA(INDEX('Detail-SR'!$A$8:$A$27,MATCH(F88,'Detail-SR'!$B$8:$B$27,0)),""))</f>
        <v/>
      </c>
      <c r="K88" s="57" t="str">
        <f t="shared" si="8"/>
        <v/>
      </c>
      <c r="L88" s="57" t="str">
        <f t="shared" si="9"/>
        <v/>
      </c>
      <c r="M88" s="57" t="str">
        <f t="shared" si="5"/>
        <v/>
      </c>
    </row>
    <row r="89" spans="1:13" x14ac:dyDescent="0.25">
      <c r="A89" s="50">
        <v>82</v>
      </c>
      <c r="B89" s="50">
        <f>+'Supporting Calcs'!AK84</f>
        <v>28</v>
      </c>
      <c r="C89" s="52" t="str">
        <f>+'Supporting Calcs'!AQ84</f>
        <v/>
      </c>
      <c r="D89" s="64" t="str">
        <f>+'Supporting Calcs'!AR84</f>
        <v/>
      </c>
      <c r="E89" s="34"/>
      <c r="F89" s="34"/>
      <c r="G89" s="65" t="str">
        <f t="shared" si="6"/>
        <v/>
      </c>
      <c r="H89" s="65" t="str">
        <f t="shared" si="7"/>
        <v/>
      </c>
      <c r="I89" s="50" t="str">
        <f>IF($C89="","",_xlfn.IFNA(INDEX('Detail-SR'!$A$8:$A$27,MATCH(E89,'Detail-SR'!$B$8:$B$27,0)),""))</f>
        <v/>
      </c>
      <c r="J89" s="50" t="str">
        <f>IF($C89="","",_xlfn.IFNA(INDEX('Detail-SR'!$A$8:$A$27,MATCH(F89,'Detail-SR'!$B$8:$B$27,0)),""))</f>
        <v/>
      </c>
      <c r="K89" s="57" t="str">
        <f t="shared" si="8"/>
        <v/>
      </c>
      <c r="L89" s="57" t="str">
        <f t="shared" si="9"/>
        <v/>
      </c>
      <c r="M89" s="57" t="str">
        <f t="shared" si="5"/>
        <v/>
      </c>
    </row>
    <row r="90" spans="1:13" x14ac:dyDescent="0.25">
      <c r="A90" s="50">
        <v>83</v>
      </c>
      <c r="B90" s="50">
        <f>+'Supporting Calcs'!AK85</f>
        <v>28</v>
      </c>
      <c r="C90" s="52" t="str">
        <f>+'Supporting Calcs'!AQ85</f>
        <v/>
      </c>
      <c r="D90" s="64" t="str">
        <f>+'Supporting Calcs'!AR85</f>
        <v/>
      </c>
      <c r="E90" s="34"/>
      <c r="F90" s="34"/>
      <c r="G90" s="65" t="str">
        <f t="shared" si="6"/>
        <v/>
      </c>
      <c r="H90" s="65" t="str">
        <f t="shared" si="7"/>
        <v/>
      </c>
      <c r="I90" s="50" t="str">
        <f>IF($C90="","",_xlfn.IFNA(INDEX('Detail-SR'!$A$8:$A$27,MATCH(E90,'Detail-SR'!$B$8:$B$27,0)),""))</f>
        <v/>
      </c>
      <c r="J90" s="50" t="str">
        <f>IF($C90="","",_xlfn.IFNA(INDEX('Detail-SR'!$A$8:$A$27,MATCH(F90,'Detail-SR'!$B$8:$B$27,0)),""))</f>
        <v/>
      </c>
      <c r="K90" s="57" t="str">
        <f t="shared" si="8"/>
        <v/>
      </c>
      <c r="L90" s="57" t="str">
        <f t="shared" si="9"/>
        <v/>
      </c>
      <c r="M90" s="57" t="str">
        <f t="shared" si="5"/>
        <v/>
      </c>
    </row>
    <row r="91" spans="1:13" x14ac:dyDescent="0.25">
      <c r="A91" s="50">
        <v>84</v>
      </c>
      <c r="B91" s="50">
        <f>+'Supporting Calcs'!AK86</f>
        <v>28</v>
      </c>
      <c r="C91" s="52" t="str">
        <f>+'Supporting Calcs'!AQ86</f>
        <v/>
      </c>
      <c r="D91" s="64" t="str">
        <f>+'Supporting Calcs'!AR86</f>
        <v/>
      </c>
      <c r="E91" s="34"/>
      <c r="F91" s="34"/>
      <c r="G91" s="65" t="str">
        <f t="shared" si="6"/>
        <v/>
      </c>
      <c r="H91" s="65" t="str">
        <f t="shared" si="7"/>
        <v/>
      </c>
      <c r="I91" s="50" t="str">
        <f>IF($C91="","",_xlfn.IFNA(INDEX('Detail-SR'!$A$8:$A$27,MATCH(E91,'Detail-SR'!$B$8:$B$27,0)),""))</f>
        <v/>
      </c>
      <c r="J91" s="50" t="str">
        <f>IF($C91="","",_xlfn.IFNA(INDEX('Detail-SR'!$A$8:$A$27,MATCH(F91,'Detail-SR'!$B$8:$B$27,0)),""))</f>
        <v/>
      </c>
      <c r="K91" s="57" t="str">
        <f t="shared" si="8"/>
        <v/>
      </c>
      <c r="L91" s="57" t="str">
        <f t="shared" si="9"/>
        <v/>
      </c>
      <c r="M91" s="57" t="str">
        <f t="shared" si="5"/>
        <v/>
      </c>
    </row>
    <row r="92" spans="1:13" x14ac:dyDescent="0.25">
      <c r="A92" s="50">
        <v>85</v>
      </c>
      <c r="B92" s="50">
        <f>+'Supporting Calcs'!AK87</f>
        <v>29</v>
      </c>
      <c r="C92" s="52" t="str">
        <f>+'Supporting Calcs'!AQ87</f>
        <v/>
      </c>
      <c r="D92" s="64" t="str">
        <f>+'Supporting Calcs'!AR87</f>
        <v/>
      </c>
      <c r="E92" s="34"/>
      <c r="F92" s="34"/>
      <c r="G92" s="65" t="str">
        <f t="shared" si="6"/>
        <v/>
      </c>
      <c r="H92" s="65" t="str">
        <f t="shared" si="7"/>
        <v/>
      </c>
      <c r="I92" s="50" t="str">
        <f>IF($C92="","",_xlfn.IFNA(INDEX('Detail-SR'!$A$8:$A$27,MATCH(E92,'Detail-SR'!$B$8:$B$27,0)),""))</f>
        <v/>
      </c>
      <c r="J92" s="50" t="str">
        <f>IF($C92="","",_xlfn.IFNA(INDEX('Detail-SR'!$A$8:$A$27,MATCH(F92,'Detail-SR'!$B$8:$B$27,0)),""))</f>
        <v/>
      </c>
      <c r="K92" s="57" t="str">
        <f t="shared" si="8"/>
        <v/>
      </c>
      <c r="L92" s="57" t="str">
        <f t="shared" si="9"/>
        <v/>
      </c>
      <c r="M92" s="57" t="str">
        <f t="shared" si="5"/>
        <v/>
      </c>
    </row>
    <row r="93" spans="1:13" x14ac:dyDescent="0.25">
      <c r="A93" s="50">
        <v>86</v>
      </c>
      <c r="B93" s="50">
        <f>+'Supporting Calcs'!AK88</f>
        <v>29</v>
      </c>
      <c r="C93" s="52" t="str">
        <f>+'Supporting Calcs'!AQ88</f>
        <v/>
      </c>
      <c r="D93" s="64" t="str">
        <f>+'Supporting Calcs'!AR88</f>
        <v/>
      </c>
      <c r="E93" s="34"/>
      <c r="F93" s="34"/>
      <c r="G93" s="65" t="str">
        <f t="shared" si="6"/>
        <v/>
      </c>
      <c r="H93" s="65" t="str">
        <f t="shared" si="7"/>
        <v/>
      </c>
      <c r="I93" s="50" t="str">
        <f>IF($C93="","",_xlfn.IFNA(INDEX('Detail-SR'!$A$8:$A$27,MATCH(E93,'Detail-SR'!$B$8:$B$27,0)),""))</f>
        <v/>
      </c>
      <c r="J93" s="50" t="str">
        <f>IF($C93="","",_xlfn.IFNA(INDEX('Detail-SR'!$A$8:$A$27,MATCH(F93,'Detail-SR'!$B$8:$B$27,0)),""))</f>
        <v/>
      </c>
      <c r="K93" s="57" t="str">
        <f t="shared" si="8"/>
        <v/>
      </c>
      <c r="L93" s="57" t="str">
        <f t="shared" si="9"/>
        <v/>
      </c>
      <c r="M93" s="57" t="str">
        <f t="shared" si="5"/>
        <v/>
      </c>
    </row>
    <row r="94" spans="1:13" x14ac:dyDescent="0.25">
      <c r="A94" s="50">
        <v>87</v>
      </c>
      <c r="B94" s="50">
        <f>+'Supporting Calcs'!AK89</f>
        <v>29</v>
      </c>
      <c r="C94" s="52" t="str">
        <f>+'Supporting Calcs'!AQ89</f>
        <v/>
      </c>
      <c r="D94" s="64" t="str">
        <f>+'Supporting Calcs'!AR89</f>
        <v/>
      </c>
      <c r="E94" s="34"/>
      <c r="F94" s="34"/>
      <c r="G94" s="65" t="str">
        <f t="shared" si="6"/>
        <v/>
      </c>
      <c r="H94" s="65" t="str">
        <f t="shared" si="7"/>
        <v/>
      </c>
      <c r="I94" s="50" t="str">
        <f>IF($C94="","",_xlfn.IFNA(INDEX('Detail-SR'!$A$8:$A$27,MATCH(E94,'Detail-SR'!$B$8:$B$27,0)),""))</f>
        <v/>
      </c>
      <c r="J94" s="50" t="str">
        <f>IF($C94="","",_xlfn.IFNA(INDEX('Detail-SR'!$A$8:$A$27,MATCH(F94,'Detail-SR'!$B$8:$B$27,0)),""))</f>
        <v/>
      </c>
      <c r="K94" s="57" t="str">
        <f t="shared" si="8"/>
        <v/>
      </c>
      <c r="L94" s="57" t="str">
        <f t="shared" si="9"/>
        <v/>
      </c>
      <c r="M94" s="57" t="str">
        <f t="shared" si="5"/>
        <v/>
      </c>
    </row>
    <row r="95" spans="1:13" x14ac:dyDescent="0.25">
      <c r="A95" s="50">
        <v>88</v>
      </c>
      <c r="B95" s="50">
        <f>+'Supporting Calcs'!AK90</f>
        <v>30</v>
      </c>
      <c r="C95" s="52" t="str">
        <f>+'Supporting Calcs'!AQ90</f>
        <v/>
      </c>
      <c r="D95" s="64" t="str">
        <f>+'Supporting Calcs'!AR90</f>
        <v/>
      </c>
      <c r="E95" s="34"/>
      <c r="F95" s="34"/>
      <c r="G95" s="65" t="str">
        <f t="shared" si="6"/>
        <v/>
      </c>
      <c r="H95" s="65" t="str">
        <f t="shared" si="7"/>
        <v/>
      </c>
      <c r="I95" s="50" t="str">
        <f>IF($C95="","",_xlfn.IFNA(INDEX('Detail-SR'!$A$8:$A$27,MATCH(E95,'Detail-SR'!$B$8:$B$27,0)),""))</f>
        <v/>
      </c>
      <c r="J95" s="50" t="str">
        <f>IF($C95="","",_xlfn.IFNA(INDEX('Detail-SR'!$A$8:$A$27,MATCH(F95,'Detail-SR'!$B$8:$B$27,0)),""))</f>
        <v/>
      </c>
      <c r="K95" s="57" t="str">
        <f t="shared" si="8"/>
        <v/>
      </c>
      <c r="L95" s="57" t="str">
        <f t="shared" si="9"/>
        <v/>
      </c>
      <c r="M95" s="57" t="str">
        <f t="shared" si="5"/>
        <v/>
      </c>
    </row>
    <row r="96" spans="1:13" x14ac:dyDescent="0.25">
      <c r="A96" s="50">
        <v>89</v>
      </c>
      <c r="B96" s="50">
        <f>+'Supporting Calcs'!AK91</f>
        <v>30</v>
      </c>
      <c r="C96" s="52" t="str">
        <f>+'Supporting Calcs'!AQ91</f>
        <v/>
      </c>
      <c r="D96" s="64" t="str">
        <f>+'Supporting Calcs'!AR91</f>
        <v/>
      </c>
      <c r="E96" s="34"/>
      <c r="F96" s="34"/>
      <c r="G96" s="65" t="str">
        <f t="shared" si="6"/>
        <v/>
      </c>
      <c r="H96" s="65" t="str">
        <f t="shared" si="7"/>
        <v/>
      </c>
      <c r="I96" s="50" t="str">
        <f>IF($C96="","",_xlfn.IFNA(INDEX('Detail-SR'!$A$8:$A$27,MATCH(E96,'Detail-SR'!$B$8:$B$27,0)),""))</f>
        <v/>
      </c>
      <c r="J96" s="50" t="str">
        <f>IF($C96="","",_xlfn.IFNA(INDEX('Detail-SR'!$A$8:$A$27,MATCH(F96,'Detail-SR'!$B$8:$B$27,0)),""))</f>
        <v/>
      </c>
      <c r="K96" s="57" t="str">
        <f t="shared" si="8"/>
        <v/>
      </c>
      <c r="L96" s="57" t="str">
        <f t="shared" si="9"/>
        <v/>
      </c>
      <c r="M96" s="57" t="str">
        <f t="shared" si="5"/>
        <v/>
      </c>
    </row>
    <row r="97" spans="1:13" x14ac:dyDescent="0.25">
      <c r="A97" s="50">
        <v>90</v>
      </c>
      <c r="B97" s="50">
        <f>+'Supporting Calcs'!AK92</f>
        <v>30</v>
      </c>
      <c r="C97" s="52" t="str">
        <f>+'Supporting Calcs'!AQ92</f>
        <v/>
      </c>
      <c r="D97" s="64" t="str">
        <f>+'Supporting Calcs'!AR92</f>
        <v/>
      </c>
      <c r="E97" s="34"/>
      <c r="F97" s="34"/>
      <c r="G97" s="65" t="str">
        <f t="shared" si="6"/>
        <v/>
      </c>
      <c r="H97" s="65" t="str">
        <f t="shared" si="7"/>
        <v/>
      </c>
      <c r="I97" s="50" t="str">
        <f>IF($C97="","",_xlfn.IFNA(INDEX('Detail-SR'!$A$8:$A$27,MATCH(E97,'Detail-SR'!$B$8:$B$27,0)),""))</f>
        <v/>
      </c>
      <c r="J97" s="50" t="str">
        <f>IF($C97="","",_xlfn.IFNA(INDEX('Detail-SR'!$A$8:$A$27,MATCH(F97,'Detail-SR'!$B$8:$B$27,0)),""))</f>
        <v/>
      </c>
      <c r="K97" s="57" t="str">
        <f t="shared" si="8"/>
        <v/>
      </c>
      <c r="L97" s="57" t="str">
        <f t="shared" si="9"/>
        <v/>
      </c>
      <c r="M97" s="57" t="str">
        <f t="shared" si="5"/>
        <v/>
      </c>
    </row>
  </sheetData>
  <sheetProtection algorithmName="SHA-512" hashValue="/1PT/+05+n48BjpEJC14WAX3i1OOS0vTOm6joQ4EeaQd+1plyKMtisC8IBLzhdmCou3Ddu9nGBnPVgUmrLOIxQ==" saltValue="12HU5EfelZEMGAJbssPHvw==" spinCount="100000" sheet="1" formatColumns="0" formatRows="0" autoFilter="0"/>
  <autoFilter ref="A7:M97" xr:uid="{51B38E42-4E77-49C1-8AED-AB4D493F6DDD}"/>
  <mergeCells count="2">
    <mergeCell ref="A5:E5"/>
    <mergeCell ref="E2:F3"/>
  </mergeCells>
  <conditionalFormatting sqref="E8:E97">
    <cfRule type="expression" dxfId="10" priority="3">
      <formula>AND($E8&lt;&gt;"",$E8&lt;&gt;"None",$I8="")</formula>
    </cfRule>
  </conditionalFormatting>
  <conditionalFormatting sqref="F8:F97">
    <cfRule type="expression" dxfId="8" priority="4">
      <formula>AND($F8&lt;&gt;"",$F8&lt;&gt;"None",$J8="")</formula>
    </cfRule>
    <cfRule type="expression" dxfId="7" priority="5">
      <formula>AND($F8&lt;&gt;"",$F8&lt;&gt;"None",$G8&lt;&gt;"")</formula>
    </cfRule>
    <cfRule type="expression" dxfId="6" priority="6">
      <formula>AND($F8&lt;&gt;"",$F8&lt;&gt;"None",$H8&lt;&gt;"")</formula>
    </cfRule>
  </conditionalFormatting>
  <dataValidations count="1">
    <dataValidation operator="greaterThanOrEqual" allowBlank="1" showInputMessage="1" showErrorMessage="1" sqref="I8:J97" xr:uid="{F63A3CAD-21D1-4092-9ED0-C9364E03ACFF}"/>
  </dataValidations>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 id="{05E66DCA-F4C4-4DD2-9F79-2C82B67BF33C}">
            <xm:f>'Supporting Calcs'!$AN3&lt;&gt;"Yes"</xm:f>
            <x14:dxf>
              <font>
                <color theme="0" tint="-0.14996795556505021"/>
              </font>
              <fill>
                <patternFill>
                  <bgColor theme="0" tint="-0.14996795556505021"/>
                </patternFill>
              </fill>
            </x14:dxf>
          </x14:cfRule>
          <xm:sqref>E8:F97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lease make a selection from the drop-down list." xr:uid="{CACDC47D-89DB-4F86-B6B7-6A013D40EF66}">
          <x14:formula1>
            <xm:f>IF($D8="Electricity",INDIRECT("'Supporting calcs'!"&amp;('Supporting Calcs'!$BL$6)),IF($D8="Natural Gas",INDIRECT("'Supporting calcs'!"&amp;('Supporting Calcs'!$BL$15)),IF($D8="Water",INDIRECT("'Supporting calcs'!"&amp;('Supporting Calcs'!$BL$24)),"")))</xm:f>
          </x14:formula1>
          <xm:sqref>E8:F97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4735-3A47-4C92-A7B2-647830D86D33}">
  <sheetPr codeName="Sheet4">
    <tabColor theme="9" tint="0.59999389629810485"/>
  </sheetPr>
  <dimension ref="A2:G22"/>
  <sheetViews>
    <sheetView showGridLines="0" workbookViewId="0">
      <pane ySplit="7" topLeftCell="A8" activePane="bottomLeft" state="frozen"/>
      <selection pane="bottomLeft" activeCell="A3" sqref="A3"/>
    </sheetView>
  </sheetViews>
  <sheetFormatPr defaultColWidth="9.140625" defaultRowHeight="15" x14ac:dyDescent="0.25"/>
  <cols>
    <col min="1" max="1" width="11.5703125" customWidth="1"/>
    <col min="2" max="2" width="40.5703125" customWidth="1"/>
    <col min="3" max="3" width="18.140625" customWidth="1"/>
    <col min="4" max="4" width="20.28515625" customWidth="1"/>
    <col min="5" max="5" width="36.5703125" customWidth="1"/>
    <col min="6" max="7" width="21.42578125" hidden="1" customWidth="1"/>
  </cols>
  <sheetData>
    <row r="2" spans="1:7" x14ac:dyDescent="0.25">
      <c r="C2" s="15"/>
    </row>
    <row r="3" spans="1:7" x14ac:dyDescent="0.25">
      <c r="C3" s="15"/>
    </row>
    <row r="4" spans="1:7" ht="19.5" thickBot="1" x14ac:dyDescent="0.35">
      <c r="A4" s="39" t="s">
        <v>138</v>
      </c>
      <c r="B4" s="40"/>
      <c r="C4" s="40"/>
      <c r="D4" s="41"/>
      <c r="E4" s="41"/>
      <c r="F4" s="54" t="s">
        <v>19</v>
      </c>
      <c r="G4" s="54" t="s">
        <v>19</v>
      </c>
    </row>
    <row r="5" spans="1:7" ht="74.25" customHeight="1" x14ac:dyDescent="0.25">
      <c r="A5" s="98" t="s">
        <v>303</v>
      </c>
      <c r="B5" s="98"/>
      <c r="C5" s="98"/>
      <c r="D5" s="98"/>
      <c r="E5" s="66"/>
    </row>
    <row r="6" spans="1:7" ht="12" customHeight="1" x14ac:dyDescent="0.3">
      <c r="A6" s="42"/>
      <c r="D6" s="45"/>
      <c r="E6" s="45"/>
    </row>
    <row r="7" spans="1:7" x14ac:dyDescent="0.25">
      <c r="A7" s="67" t="s">
        <v>75</v>
      </c>
      <c r="B7" s="1" t="s">
        <v>76</v>
      </c>
      <c r="C7" s="45" t="s">
        <v>77</v>
      </c>
      <c r="D7" s="45" t="s">
        <v>78</v>
      </c>
      <c r="E7" s="45" t="s">
        <v>79</v>
      </c>
      <c r="F7" s="45" t="s">
        <v>208</v>
      </c>
      <c r="G7" s="45" t="s">
        <v>204</v>
      </c>
    </row>
    <row r="8" spans="1:7" x14ac:dyDescent="0.25">
      <c r="A8" s="50" t="s">
        <v>209</v>
      </c>
      <c r="B8" s="52" t="str">
        <f>C8&amp;", "&amp;D8&amp;" outage"</f>
        <v>Electricity, 1 hour outage</v>
      </c>
      <c r="C8" s="50" t="s">
        <v>37</v>
      </c>
      <c r="D8" s="50" t="s">
        <v>67</v>
      </c>
      <c r="E8" s="33"/>
      <c r="F8" s="50">
        <f>_xlfn.IFNA(INDEX('Supporting Calcs'!$B$13:$B$17,MATCH(D8,'Supporting Calcs'!$A$13:$A$17,0)),"")</f>
        <v>1</v>
      </c>
      <c r="G8" s="50" t="str">
        <f>_xlfn.IFNA(INDEX('Supporting Calcs'!$B$5:$B$9,MATCH(E8,'Supporting Calcs'!$A$5:$A$9,0)),"")</f>
        <v/>
      </c>
    </row>
    <row r="9" spans="1:7" x14ac:dyDescent="0.25">
      <c r="A9" s="50" t="s">
        <v>210</v>
      </c>
      <c r="B9" s="52" t="str">
        <f t="shared" ref="B9:B22" si="0">C9&amp;", "&amp;D9&amp;" outage"</f>
        <v>Electricity, 1 day outage</v>
      </c>
      <c r="C9" s="50" t="s">
        <v>37</v>
      </c>
      <c r="D9" s="50" t="s">
        <v>68</v>
      </c>
      <c r="E9" s="33"/>
      <c r="F9" s="50">
        <f>_xlfn.IFNA(INDEX('Supporting Calcs'!$B$13:$B$17,MATCH(D9,'Supporting Calcs'!$A$13:$A$17,0)),"")</f>
        <v>24</v>
      </c>
      <c r="G9" s="50" t="str">
        <f>_xlfn.IFNA(INDEX('Supporting Calcs'!$B$5:$B$9,MATCH(E9,'Supporting Calcs'!$A$5:$A$9,0)),"")</f>
        <v/>
      </c>
    </row>
    <row r="10" spans="1:7" x14ac:dyDescent="0.25">
      <c r="A10" s="50" t="s">
        <v>211</v>
      </c>
      <c r="B10" s="52" t="str">
        <f t="shared" si="0"/>
        <v>Electricity, 1 week outage</v>
      </c>
      <c r="C10" s="50" t="s">
        <v>37</v>
      </c>
      <c r="D10" s="50" t="s">
        <v>69</v>
      </c>
      <c r="E10" s="33"/>
      <c r="F10" s="50">
        <f>_xlfn.IFNA(INDEX('Supporting Calcs'!$B$13:$B$17,MATCH(D10,'Supporting Calcs'!$A$13:$A$17,0)),"")</f>
        <v>168</v>
      </c>
      <c r="G10" s="50" t="str">
        <f>_xlfn.IFNA(INDEX('Supporting Calcs'!$B$5:$B$9,MATCH(E10,'Supporting Calcs'!$A$5:$A$9,0)),"")</f>
        <v/>
      </c>
    </row>
    <row r="11" spans="1:7" x14ac:dyDescent="0.25">
      <c r="A11" s="50" t="s">
        <v>212</v>
      </c>
      <c r="B11" s="52" t="str">
        <f t="shared" si="0"/>
        <v>Electricity, 1 month outage</v>
      </c>
      <c r="C11" s="50" t="s">
        <v>37</v>
      </c>
      <c r="D11" s="50" t="s">
        <v>70</v>
      </c>
      <c r="E11" s="33"/>
      <c r="F11" s="50">
        <f>_xlfn.IFNA(INDEX('Supporting Calcs'!$B$13:$B$17,MATCH(D11,'Supporting Calcs'!$A$13:$A$17,0)),"")</f>
        <v>720</v>
      </c>
      <c r="G11" s="50" t="str">
        <f>_xlfn.IFNA(INDEX('Supporting Calcs'!$B$5:$B$9,MATCH(E11,'Supporting Calcs'!$A$5:$A$9,0)),"")</f>
        <v/>
      </c>
    </row>
    <row r="12" spans="1:7" x14ac:dyDescent="0.25">
      <c r="A12" s="50" t="s">
        <v>213</v>
      </c>
      <c r="B12" s="52" t="str">
        <f t="shared" si="0"/>
        <v>Electricity, 6 months outage</v>
      </c>
      <c r="C12" s="50" t="s">
        <v>37</v>
      </c>
      <c r="D12" s="50" t="s">
        <v>71</v>
      </c>
      <c r="E12" s="33"/>
      <c r="F12" s="50" t="str">
        <f>_xlfn.IFNA(INDEX('Supporting Calcs'!$B$13:$B$17,MATCH(D12,'Supporting Calcs'!$A$13:$A$17,0)),"")</f>
        <v/>
      </c>
      <c r="G12" s="50" t="str">
        <f>_xlfn.IFNA(INDEX('Supporting Calcs'!$B$5:$B$9,MATCH(E12,'Supporting Calcs'!$A$5:$A$9,0)),"")</f>
        <v/>
      </c>
    </row>
    <row r="13" spans="1:7" x14ac:dyDescent="0.25">
      <c r="A13" s="50" t="s">
        <v>214</v>
      </c>
      <c r="B13" s="52" t="str">
        <f t="shared" si="0"/>
        <v>Natural Gas, 1 hour outage</v>
      </c>
      <c r="C13" s="50" t="s">
        <v>49</v>
      </c>
      <c r="D13" s="50" t="s">
        <v>67</v>
      </c>
      <c r="E13" s="33"/>
      <c r="F13" s="50">
        <f>_xlfn.IFNA(INDEX('Supporting Calcs'!$B$13:$B$17,MATCH(D13,'Supporting Calcs'!$A$13:$A$17,0)),"")</f>
        <v>1</v>
      </c>
      <c r="G13" s="50" t="str">
        <f>_xlfn.IFNA(INDEX('Supporting Calcs'!$B$5:$B$9,MATCH(E13,'Supporting Calcs'!$A$5:$A$9,0)),"")</f>
        <v/>
      </c>
    </row>
    <row r="14" spans="1:7" x14ac:dyDescent="0.25">
      <c r="A14" s="50" t="s">
        <v>215</v>
      </c>
      <c r="B14" s="52" t="str">
        <f t="shared" si="0"/>
        <v>Natural Gas, 1 day outage</v>
      </c>
      <c r="C14" s="50" t="s">
        <v>49</v>
      </c>
      <c r="D14" s="50" t="s">
        <v>68</v>
      </c>
      <c r="E14" s="33"/>
      <c r="F14" s="50">
        <f>_xlfn.IFNA(INDEX('Supporting Calcs'!$B$13:$B$17,MATCH(D14,'Supporting Calcs'!$A$13:$A$17,0)),"")</f>
        <v>24</v>
      </c>
      <c r="G14" s="50" t="str">
        <f>_xlfn.IFNA(INDEX('Supporting Calcs'!$B$5:$B$9,MATCH(E14,'Supporting Calcs'!$A$5:$A$9,0)),"")</f>
        <v/>
      </c>
    </row>
    <row r="15" spans="1:7" x14ac:dyDescent="0.25">
      <c r="A15" s="50" t="s">
        <v>216</v>
      </c>
      <c r="B15" s="52" t="str">
        <f t="shared" si="0"/>
        <v>Natural Gas, 1 week outage</v>
      </c>
      <c r="C15" s="50" t="s">
        <v>49</v>
      </c>
      <c r="D15" s="50" t="s">
        <v>69</v>
      </c>
      <c r="E15" s="33"/>
      <c r="F15" s="50">
        <f>_xlfn.IFNA(INDEX('Supporting Calcs'!$B$13:$B$17,MATCH(D15,'Supporting Calcs'!$A$13:$A$17,0)),"")</f>
        <v>168</v>
      </c>
      <c r="G15" s="50" t="str">
        <f>_xlfn.IFNA(INDEX('Supporting Calcs'!$B$5:$B$9,MATCH(E15,'Supporting Calcs'!$A$5:$A$9,0)),"")</f>
        <v/>
      </c>
    </row>
    <row r="16" spans="1:7" x14ac:dyDescent="0.25">
      <c r="A16" s="50" t="s">
        <v>217</v>
      </c>
      <c r="B16" s="52" t="str">
        <f t="shared" si="0"/>
        <v>Natural Gas, 1 month outage</v>
      </c>
      <c r="C16" s="50" t="s">
        <v>49</v>
      </c>
      <c r="D16" s="50" t="s">
        <v>70</v>
      </c>
      <c r="E16" s="33"/>
      <c r="F16" s="50">
        <f>_xlfn.IFNA(INDEX('Supporting Calcs'!$B$13:$B$17,MATCH(D16,'Supporting Calcs'!$A$13:$A$17,0)),"")</f>
        <v>720</v>
      </c>
      <c r="G16" s="50" t="str">
        <f>_xlfn.IFNA(INDEX('Supporting Calcs'!$B$5:$B$9,MATCH(E16,'Supporting Calcs'!$A$5:$A$9,0)),"")</f>
        <v/>
      </c>
    </row>
    <row r="17" spans="1:7" x14ac:dyDescent="0.25">
      <c r="A17" s="50" t="s">
        <v>218</v>
      </c>
      <c r="B17" s="52" t="str">
        <f t="shared" si="0"/>
        <v>Natural Gas, 6 months outage</v>
      </c>
      <c r="C17" s="50" t="s">
        <v>49</v>
      </c>
      <c r="D17" s="50" t="s">
        <v>71</v>
      </c>
      <c r="E17" s="33"/>
      <c r="F17" s="50" t="str">
        <f>_xlfn.IFNA(INDEX('Supporting Calcs'!$B$13:$B$17,MATCH(D17,'Supporting Calcs'!$A$13:$A$17,0)),"")</f>
        <v/>
      </c>
      <c r="G17" s="50" t="str">
        <f>_xlfn.IFNA(INDEX('Supporting Calcs'!$B$5:$B$9,MATCH(E17,'Supporting Calcs'!$A$5:$A$9,0)),"")</f>
        <v/>
      </c>
    </row>
    <row r="18" spans="1:7" x14ac:dyDescent="0.25">
      <c r="A18" s="50" t="s">
        <v>219</v>
      </c>
      <c r="B18" s="52" t="str">
        <f t="shared" si="0"/>
        <v>Water, 1 hour outage</v>
      </c>
      <c r="C18" s="50" t="s">
        <v>38</v>
      </c>
      <c r="D18" s="50" t="s">
        <v>67</v>
      </c>
      <c r="E18" s="33"/>
      <c r="F18" s="50">
        <f>_xlfn.IFNA(INDEX('Supporting Calcs'!$B$13:$B$17,MATCH(D18,'Supporting Calcs'!$A$13:$A$17,0)),"")</f>
        <v>1</v>
      </c>
      <c r="G18" s="50" t="str">
        <f>_xlfn.IFNA(INDEX('Supporting Calcs'!$B$5:$B$9,MATCH(E18,'Supporting Calcs'!$A$5:$A$9,0)),"")</f>
        <v/>
      </c>
    </row>
    <row r="19" spans="1:7" x14ac:dyDescent="0.25">
      <c r="A19" s="50" t="s">
        <v>220</v>
      </c>
      <c r="B19" s="52" t="str">
        <f t="shared" si="0"/>
        <v>Water, 1 day outage</v>
      </c>
      <c r="C19" s="50" t="s">
        <v>38</v>
      </c>
      <c r="D19" s="50" t="s">
        <v>68</v>
      </c>
      <c r="E19" s="33"/>
      <c r="F19" s="50">
        <f>_xlfn.IFNA(INDEX('Supporting Calcs'!$B$13:$B$17,MATCH(D19,'Supporting Calcs'!$A$13:$A$17,0)),"")</f>
        <v>24</v>
      </c>
      <c r="G19" s="50" t="str">
        <f>_xlfn.IFNA(INDEX('Supporting Calcs'!$B$5:$B$9,MATCH(E19,'Supporting Calcs'!$A$5:$A$9,0)),"")</f>
        <v/>
      </c>
    </row>
    <row r="20" spans="1:7" x14ac:dyDescent="0.25">
      <c r="A20" s="50" t="s">
        <v>221</v>
      </c>
      <c r="B20" s="52" t="str">
        <f t="shared" si="0"/>
        <v>Water, 1 week outage</v>
      </c>
      <c r="C20" s="50" t="s">
        <v>38</v>
      </c>
      <c r="D20" s="50" t="s">
        <v>69</v>
      </c>
      <c r="E20" s="33"/>
      <c r="F20" s="50">
        <f>_xlfn.IFNA(INDEX('Supporting Calcs'!$B$13:$B$17,MATCH(D20,'Supporting Calcs'!$A$13:$A$17,0)),"")</f>
        <v>168</v>
      </c>
      <c r="G20" s="50" t="str">
        <f>_xlfn.IFNA(INDEX('Supporting Calcs'!$B$5:$B$9,MATCH(E20,'Supporting Calcs'!$A$5:$A$9,0)),"")</f>
        <v/>
      </c>
    </row>
    <row r="21" spans="1:7" x14ac:dyDescent="0.25">
      <c r="A21" s="50" t="s">
        <v>222</v>
      </c>
      <c r="B21" s="52" t="str">
        <f t="shared" si="0"/>
        <v>Water, 1 month outage</v>
      </c>
      <c r="C21" s="50" t="s">
        <v>38</v>
      </c>
      <c r="D21" s="50" t="s">
        <v>70</v>
      </c>
      <c r="E21" s="33"/>
      <c r="F21" s="50">
        <f>_xlfn.IFNA(INDEX('Supporting Calcs'!$B$13:$B$17,MATCH(D21,'Supporting Calcs'!$A$13:$A$17,0)),"")</f>
        <v>720</v>
      </c>
      <c r="G21" s="50" t="str">
        <f>_xlfn.IFNA(INDEX('Supporting Calcs'!$B$5:$B$9,MATCH(E21,'Supporting Calcs'!$A$5:$A$9,0)),"")</f>
        <v/>
      </c>
    </row>
    <row r="22" spans="1:7" x14ac:dyDescent="0.25">
      <c r="A22" s="50" t="s">
        <v>223</v>
      </c>
      <c r="B22" s="52" t="str">
        <f t="shared" si="0"/>
        <v>Water, 6 months outage</v>
      </c>
      <c r="C22" s="50" t="s">
        <v>38</v>
      </c>
      <c r="D22" s="50" t="s">
        <v>71</v>
      </c>
      <c r="E22" s="33"/>
      <c r="F22" s="50" t="str">
        <f>_xlfn.IFNA(INDEX('Supporting Calcs'!$B$13:$B$17,MATCH(D22,'Supporting Calcs'!$A$13:$A$17,0)),"")</f>
        <v/>
      </c>
      <c r="G22" s="50" t="str">
        <f>_xlfn.IFNA(INDEX('Supporting Calcs'!$B$5:$B$9,MATCH(E22,'Supporting Calcs'!$A$5:$A$9,0)),"")</f>
        <v/>
      </c>
    </row>
  </sheetData>
  <sheetProtection algorithmName="SHA-512" hashValue="qKjJM8JZt7Ra9BIHhHF1w8ba8euLxbR3hOyTXO77MuwKJ3qFjt6MiuAi7OocR4DwV8C/n4CdG9SJJX8ummGG+g==" saltValue="rp91L1v94AZKrEVxmZXdnQ==" spinCount="100000" sheet="1" formatColumns="0" formatRows="0"/>
  <mergeCells count="1">
    <mergeCell ref="A5:D5"/>
  </mergeCell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choose an item from the drop-down list." xr:uid="{376F8130-A32F-4644-9E75-EED20CF54972}">
          <x14:formula1>
            <xm:f>'Supporting Calcs'!$A$4:$A$9</xm:f>
          </x14:formula1>
          <xm:sqref>E8:E22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A4539-7608-4977-97A5-642A382BF83F}">
  <sheetPr codeName="Sheet7">
    <tabColor theme="9" tint="0.59999389629810485"/>
  </sheetPr>
  <dimension ref="A2:J22"/>
  <sheetViews>
    <sheetView showGridLines="0" workbookViewId="0">
      <pane ySplit="7" topLeftCell="A8" activePane="bottomLeft" state="frozen"/>
      <selection pane="bottomLeft" activeCell="A3" sqref="A3"/>
    </sheetView>
  </sheetViews>
  <sheetFormatPr defaultColWidth="9.140625" defaultRowHeight="15" x14ac:dyDescent="0.25"/>
  <cols>
    <col min="1" max="1" width="13.28515625" customWidth="1"/>
    <col min="2" max="2" width="37.7109375" customWidth="1"/>
    <col min="3" max="3" width="27.42578125" bestFit="1" customWidth="1"/>
    <col min="4" max="6" width="21.85546875" customWidth="1"/>
    <col min="7" max="10" width="16.7109375" hidden="1" customWidth="1"/>
  </cols>
  <sheetData>
    <row r="2" spans="1:10" x14ac:dyDescent="0.25">
      <c r="C2" s="15"/>
    </row>
    <row r="3" spans="1:10" x14ac:dyDescent="0.25">
      <c r="G3" s="46" t="s">
        <v>19</v>
      </c>
      <c r="H3" s="46" t="s">
        <v>19</v>
      </c>
      <c r="I3" s="46" t="s">
        <v>19</v>
      </c>
      <c r="J3" s="46" t="s">
        <v>19</v>
      </c>
    </row>
    <row r="4" spans="1:10" ht="19.5" thickBot="1" x14ac:dyDescent="0.35">
      <c r="A4" s="39" t="s">
        <v>139</v>
      </c>
      <c r="B4" s="40"/>
      <c r="C4" s="40"/>
      <c r="D4" s="41"/>
      <c r="E4" s="41"/>
      <c r="F4" s="41"/>
      <c r="G4" s="40"/>
      <c r="H4" s="40"/>
      <c r="I4" s="40"/>
      <c r="J4" s="40"/>
    </row>
    <row r="5" spans="1:10" ht="92.25" customHeight="1" x14ac:dyDescent="0.25">
      <c r="A5" s="103" t="s">
        <v>304</v>
      </c>
      <c r="B5" s="103"/>
      <c r="C5" s="103"/>
      <c r="D5" s="103"/>
      <c r="E5" s="68"/>
      <c r="F5" s="68"/>
    </row>
    <row r="6" spans="1:10" ht="12" customHeight="1" x14ac:dyDescent="0.3">
      <c r="A6" s="42"/>
      <c r="D6" s="45"/>
      <c r="E6" s="45"/>
      <c r="F6" s="45"/>
    </row>
    <row r="7" spans="1:10" ht="45" x14ac:dyDescent="0.25">
      <c r="A7" s="69" t="s">
        <v>81</v>
      </c>
      <c r="B7" s="1" t="s">
        <v>111</v>
      </c>
      <c r="C7" s="55" t="s">
        <v>79</v>
      </c>
      <c r="D7" s="70" t="s">
        <v>83</v>
      </c>
      <c r="E7" s="70" t="s">
        <v>84</v>
      </c>
      <c r="F7" s="70" t="s">
        <v>291</v>
      </c>
      <c r="G7" s="48" t="s">
        <v>204</v>
      </c>
      <c r="H7" s="48" t="s">
        <v>205</v>
      </c>
      <c r="I7" s="48" t="s">
        <v>206</v>
      </c>
      <c r="J7" s="48" t="s">
        <v>207</v>
      </c>
    </row>
    <row r="8" spans="1:10" x14ac:dyDescent="0.25">
      <c r="A8" s="50" t="s">
        <v>224</v>
      </c>
      <c r="B8" s="37"/>
      <c r="C8" s="33"/>
      <c r="D8" s="33"/>
      <c r="E8" s="33"/>
      <c r="F8" s="33"/>
      <c r="G8" s="50" t="str">
        <f>IF(B8&lt;&gt;"",_xlfn.IFNA(INDEX('Supporting Calcs'!$B$5:$B$9,MATCH(C8,'Supporting Calcs'!$A$5:$A$9,0)),""),"")</f>
        <v/>
      </c>
      <c r="H8" s="50" t="str">
        <f>IF(B8&lt;&gt;"",IF($D8="N/A","",_xlfn.IFNA(INDEX('Supporting Calcs'!$B$13:$B$17,MATCH(D8,'Supporting Calcs'!$A$13:$A$17,0)),"")),"")</f>
        <v/>
      </c>
      <c r="I8" s="50" t="str">
        <f>IF(B8&lt;&gt;"",IF($E8="N/A","",_xlfn.IFNA(INDEX('Supporting Calcs'!$B$13:$B$17,MATCH(E8,'Supporting Calcs'!$A$13:$A$17,0)),"")),"")</f>
        <v/>
      </c>
      <c r="J8" s="50" t="str">
        <f>IF(B8&lt;&gt;"",IF($F8="N/A","",_xlfn.IFNA(INDEX('Supporting Calcs'!$B$13:$B$17,MATCH(F8,'Supporting Calcs'!$A$13:$A$17,0)),"")),"")</f>
        <v/>
      </c>
    </row>
    <row r="9" spans="1:10" x14ac:dyDescent="0.25">
      <c r="A9" s="50" t="s">
        <v>225</v>
      </c>
      <c r="B9" s="37"/>
      <c r="C9" s="33"/>
      <c r="D9" s="33"/>
      <c r="E9" s="33"/>
      <c r="F9" s="33"/>
      <c r="G9" s="50" t="str">
        <f>IF(B9&lt;&gt;"",_xlfn.IFNA(INDEX('Supporting Calcs'!$B$5:$B$9,MATCH(C9,'Supporting Calcs'!$A$5:$A$9,0)),""),"")</f>
        <v/>
      </c>
      <c r="H9" s="50" t="str">
        <f>IF(B9&lt;&gt;"",IF($D9="N/A","",_xlfn.IFNA(INDEX('Supporting Calcs'!$B$13:$B$17,MATCH(D9,'Supporting Calcs'!$A$13:$A$17,0)),"")),"")</f>
        <v/>
      </c>
      <c r="I9" s="50" t="str">
        <f>IF(B9&lt;&gt;"",IF($E9="N/A","",_xlfn.IFNA(INDEX('Supporting Calcs'!$B$13:$B$17,MATCH(E9,'Supporting Calcs'!$A$13:$A$17,0)),"")),"")</f>
        <v/>
      </c>
      <c r="J9" s="50" t="str">
        <f>IF(B9&lt;&gt;"",IF($F9="N/A","",_xlfn.IFNA(INDEX('Supporting Calcs'!$B$13:$B$17,MATCH(F9,'Supporting Calcs'!$A$13:$A$17,0)),"")),"")</f>
        <v/>
      </c>
    </row>
    <row r="10" spans="1:10" x14ac:dyDescent="0.25">
      <c r="A10" s="50" t="s">
        <v>226</v>
      </c>
      <c r="B10" s="37"/>
      <c r="C10" s="33"/>
      <c r="D10" s="33"/>
      <c r="E10" s="33"/>
      <c r="F10" s="33"/>
      <c r="G10" s="50" t="str">
        <f>IF(B10&lt;&gt;"",_xlfn.IFNA(INDEX('Supporting Calcs'!$B$5:$B$9,MATCH(C10,'Supporting Calcs'!$A$5:$A$9,0)),""),"")</f>
        <v/>
      </c>
      <c r="H10" s="50" t="str">
        <f>IF(B10&lt;&gt;"",IF($D10="N/A","",_xlfn.IFNA(INDEX('Supporting Calcs'!$B$13:$B$17,MATCH(D10,'Supporting Calcs'!$A$13:$A$17,0)),"")),"")</f>
        <v/>
      </c>
      <c r="I10" s="50" t="str">
        <f>IF(B10&lt;&gt;"",IF($E10="N/A","",_xlfn.IFNA(INDEX('Supporting Calcs'!$B$13:$B$17,MATCH(E10,'Supporting Calcs'!$A$13:$A$17,0)),"")),"")</f>
        <v/>
      </c>
      <c r="J10" s="50" t="str">
        <f>IF(B10&lt;&gt;"",IF($F10="N/A","",_xlfn.IFNA(INDEX('Supporting Calcs'!$B$13:$B$17,MATCH(F10,'Supporting Calcs'!$A$13:$A$17,0)),"")),"")</f>
        <v/>
      </c>
    </row>
    <row r="11" spans="1:10" x14ac:dyDescent="0.25">
      <c r="A11" s="50" t="s">
        <v>227</v>
      </c>
      <c r="B11" s="34"/>
      <c r="C11" s="33"/>
      <c r="D11" s="33"/>
      <c r="E11" s="33"/>
      <c r="F11" s="33"/>
      <c r="G11" s="50" t="str">
        <f>IF(B11&lt;&gt;"",_xlfn.IFNA(INDEX('Supporting Calcs'!$B$5:$B$9,MATCH(C11,'Supporting Calcs'!$A$5:$A$9,0)),""),"")</f>
        <v/>
      </c>
      <c r="H11" s="50" t="str">
        <f>IF(B11&lt;&gt;"",IF($D11="N/A","",_xlfn.IFNA(INDEX('Supporting Calcs'!$B$13:$B$17,MATCH(D11,'Supporting Calcs'!$A$13:$A$17,0)),"")),"")</f>
        <v/>
      </c>
      <c r="I11" s="50" t="str">
        <f>IF(B11&lt;&gt;"",IF($E11="N/A","",_xlfn.IFNA(INDEX('Supporting Calcs'!$B$13:$B$17,MATCH(E11,'Supporting Calcs'!$A$13:$A$17,0)),"")),"")</f>
        <v/>
      </c>
      <c r="J11" s="50" t="str">
        <f>IF(B11&lt;&gt;"",IF($F11="N/A","",_xlfn.IFNA(INDEX('Supporting Calcs'!$B$13:$B$17,MATCH(F11,'Supporting Calcs'!$A$13:$A$17,0)),"")),"")</f>
        <v/>
      </c>
    </row>
    <row r="12" spans="1:10" x14ac:dyDescent="0.25">
      <c r="A12" s="50" t="s">
        <v>228</v>
      </c>
      <c r="B12" s="34"/>
      <c r="C12" s="33"/>
      <c r="D12" s="33"/>
      <c r="E12" s="33"/>
      <c r="F12" s="33"/>
      <c r="G12" s="50" t="str">
        <f>IF(B12&lt;&gt;"",_xlfn.IFNA(INDEX('Supporting Calcs'!$B$5:$B$9,MATCH(C12,'Supporting Calcs'!$A$5:$A$9,0)),""),"")</f>
        <v/>
      </c>
      <c r="H12" s="50" t="str">
        <f>IF(B12&lt;&gt;"",IF($D12="N/A","",_xlfn.IFNA(INDEX('Supporting Calcs'!$B$13:$B$17,MATCH(D12,'Supporting Calcs'!$A$13:$A$17,0)),"")),"")</f>
        <v/>
      </c>
      <c r="I12" s="50" t="str">
        <f>IF(B12&lt;&gt;"",IF($E12="N/A","",_xlfn.IFNA(INDEX('Supporting Calcs'!$B$13:$B$17,MATCH(E12,'Supporting Calcs'!$A$13:$A$17,0)),"")),"")</f>
        <v/>
      </c>
      <c r="J12" s="50" t="str">
        <f>IF(B12&lt;&gt;"",IF($F12="N/A","",_xlfn.IFNA(INDEX('Supporting Calcs'!$B$13:$B$17,MATCH(F12,'Supporting Calcs'!$A$13:$A$17,0)),"")),"")</f>
        <v/>
      </c>
    </row>
    <row r="13" spans="1:10" x14ac:dyDescent="0.25">
      <c r="A13" s="50" t="s">
        <v>229</v>
      </c>
      <c r="B13" s="34"/>
      <c r="C13" s="33"/>
      <c r="D13" s="33"/>
      <c r="E13" s="33"/>
      <c r="F13" s="33"/>
      <c r="G13" s="50" t="str">
        <f>IF(B13&lt;&gt;"",_xlfn.IFNA(INDEX('Supporting Calcs'!$B$5:$B$9,MATCH(C13,'Supporting Calcs'!$A$5:$A$9,0)),""),"")</f>
        <v/>
      </c>
      <c r="H13" s="50" t="str">
        <f>IF(B13&lt;&gt;"",IF($D13="N/A","",_xlfn.IFNA(INDEX('Supporting Calcs'!$B$13:$B$17,MATCH(D13,'Supporting Calcs'!$A$13:$A$17,0)),"")),"")</f>
        <v/>
      </c>
      <c r="I13" s="50" t="str">
        <f>IF(B13&lt;&gt;"",IF($E13="N/A","",_xlfn.IFNA(INDEX('Supporting Calcs'!$B$13:$B$17,MATCH(E13,'Supporting Calcs'!$A$13:$A$17,0)),"")),"")</f>
        <v/>
      </c>
      <c r="J13" s="50" t="str">
        <f>IF(B13&lt;&gt;"",IF($F13="N/A","",_xlfn.IFNA(INDEX('Supporting Calcs'!$B$13:$B$17,MATCH(F13,'Supporting Calcs'!$A$13:$A$17,0)),"")),"")</f>
        <v/>
      </c>
    </row>
    <row r="14" spans="1:10" x14ac:dyDescent="0.25">
      <c r="A14" s="50" t="s">
        <v>230</v>
      </c>
      <c r="B14" s="37"/>
      <c r="C14" s="33"/>
      <c r="D14" s="33"/>
      <c r="E14" s="33"/>
      <c r="F14" s="33"/>
      <c r="G14" s="50" t="str">
        <f>IF(B14&lt;&gt;"",_xlfn.IFNA(INDEX('Supporting Calcs'!$B$5:$B$9,MATCH(C14,'Supporting Calcs'!$A$5:$A$9,0)),""),"")</f>
        <v/>
      </c>
      <c r="H14" s="50" t="str">
        <f>IF(B14&lt;&gt;"",IF($D14="N/A","",_xlfn.IFNA(INDEX('Supporting Calcs'!$B$13:$B$17,MATCH(D14,'Supporting Calcs'!$A$13:$A$17,0)),"")),"")</f>
        <v/>
      </c>
      <c r="I14" s="50" t="str">
        <f>IF(B14&lt;&gt;"",IF($E14="N/A","",_xlfn.IFNA(INDEX('Supporting Calcs'!$B$13:$B$17,MATCH(E14,'Supporting Calcs'!$A$13:$A$17,0)),"")),"")</f>
        <v/>
      </c>
      <c r="J14" s="50" t="str">
        <f>IF(B14&lt;&gt;"",IF($F14="N/A","",_xlfn.IFNA(INDEX('Supporting Calcs'!$B$13:$B$17,MATCH(F14,'Supporting Calcs'!$A$13:$A$17,0)),"")),"")</f>
        <v/>
      </c>
    </row>
    <row r="15" spans="1:10" x14ac:dyDescent="0.25">
      <c r="A15" s="50" t="s">
        <v>231</v>
      </c>
      <c r="B15" s="37"/>
      <c r="C15" s="33"/>
      <c r="D15" s="33"/>
      <c r="E15" s="33"/>
      <c r="F15" s="33"/>
      <c r="G15" s="50" t="str">
        <f>IF(B15&lt;&gt;"",_xlfn.IFNA(INDEX('Supporting Calcs'!$B$5:$B$9,MATCH(C15,'Supporting Calcs'!$A$5:$A$9,0)),""),"")</f>
        <v/>
      </c>
      <c r="H15" s="50" t="str">
        <f>IF(B15&lt;&gt;"",IF($D15="N/A","",_xlfn.IFNA(INDEX('Supporting Calcs'!$B$13:$B$17,MATCH(D15,'Supporting Calcs'!$A$13:$A$17,0)),"")),"")</f>
        <v/>
      </c>
      <c r="I15" s="50" t="str">
        <f>IF(B15&lt;&gt;"",IF($E15="N/A","",_xlfn.IFNA(INDEX('Supporting Calcs'!$B$13:$B$17,MATCH(E15,'Supporting Calcs'!$A$13:$A$17,0)),"")),"")</f>
        <v/>
      </c>
      <c r="J15" s="50" t="str">
        <f>IF(B15&lt;&gt;"",IF($F15="N/A","",_xlfn.IFNA(INDEX('Supporting Calcs'!$B$13:$B$17,MATCH(F15,'Supporting Calcs'!$A$13:$A$17,0)),"")),"")</f>
        <v/>
      </c>
    </row>
    <row r="16" spans="1:10" x14ac:dyDescent="0.25">
      <c r="A16" s="50" t="s">
        <v>232</v>
      </c>
      <c r="B16" s="37"/>
      <c r="C16" s="33"/>
      <c r="D16" s="33"/>
      <c r="E16" s="33"/>
      <c r="F16" s="33"/>
      <c r="G16" s="50" t="str">
        <f>IF(B16&lt;&gt;"",_xlfn.IFNA(INDEX('Supporting Calcs'!$B$5:$B$9,MATCH(C16,'Supporting Calcs'!$A$5:$A$9,0)),""),"")</f>
        <v/>
      </c>
      <c r="H16" s="50" t="str">
        <f>IF(B16&lt;&gt;"",IF($D16="N/A","",_xlfn.IFNA(INDEX('Supporting Calcs'!$B$13:$B$17,MATCH(D16,'Supporting Calcs'!$A$13:$A$17,0)),"")),"")</f>
        <v/>
      </c>
      <c r="I16" s="50" t="str">
        <f>IF(B16&lt;&gt;"",IF($E16="N/A","",_xlfn.IFNA(INDEX('Supporting Calcs'!$B$13:$B$17,MATCH(E16,'Supporting Calcs'!$A$13:$A$17,0)),"")),"")</f>
        <v/>
      </c>
      <c r="J16" s="50" t="str">
        <f>IF(B16&lt;&gt;"",IF($F16="N/A","",_xlfn.IFNA(INDEX('Supporting Calcs'!$B$13:$B$17,MATCH(F16,'Supporting Calcs'!$A$13:$A$17,0)),"")),"")</f>
        <v/>
      </c>
    </row>
    <row r="17" spans="1:10" x14ac:dyDescent="0.25">
      <c r="A17" s="50" t="s">
        <v>233</v>
      </c>
      <c r="B17" s="37"/>
      <c r="C17" s="33"/>
      <c r="D17" s="33"/>
      <c r="E17" s="33"/>
      <c r="F17" s="33"/>
      <c r="G17" s="50" t="str">
        <f>IF(B17&lt;&gt;"",_xlfn.IFNA(INDEX('Supporting Calcs'!$B$5:$B$9,MATCH(C17,'Supporting Calcs'!$A$5:$A$9,0)),""),"")</f>
        <v/>
      </c>
      <c r="H17" s="50" t="str">
        <f>IF(B17&lt;&gt;"",IF($D17="N/A","",_xlfn.IFNA(INDEX('Supporting Calcs'!$B$13:$B$17,MATCH(D17,'Supporting Calcs'!$A$13:$A$17,0)),"")),"")</f>
        <v/>
      </c>
      <c r="I17" s="50" t="str">
        <f>IF(B17&lt;&gt;"",IF($E17="N/A","",_xlfn.IFNA(INDEX('Supporting Calcs'!$B$13:$B$17,MATCH(E17,'Supporting Calcs'!$A$13:$A$17,0)),"")),"")</f>
        <v/>
      </c>
      <c r="J17" s="50" t="str">
        <f>IF(B17&lt;&gt;"",IF($F17="N/A","",_xlfn.IFNA(INDEX('Supporting Calcs'!$B$13:$B$17,MATCH(F17,'Supporting Calcs'!$A$13:$A$17,0)),"")),"")</f>
        <v/>
      </c>
    </row>
    <row r="18" spans="1:10" x14ac:dyDescent="0.25">
      <c r="A18" s="50" t="s">
        <v>234</v>
      </c>
      <c r="B18" s="37"/>
      <c r="C18" s="33"/>
      <c r="D18" s="33"/>
      <c r="E18" s="33"/>
      <c r="F18" s="33"/>
      <c r="G18" s="50" t="str">
        <f>IF(B18&lt;&gt;"",_xlfn.IFNA(INDEX('Supporting Calcs'!$B$5:$B$9,MATCH(C18,'Supporting Calcs'!$A$5:$A$9,0)),""),"")</f>
        <v/>
      </c>
      <c r="H18" s="50" t="str">
        <f>IF(B18&lt;&gt;"",IF($D18="N/A","",_xlfn.IFNA(INDEX('Supporting Calcs'!$B$13:$B$17,MATCH(D18,'Supporting Calcs'!$A$13:$A$17,0)),"")),"")</f>
        <v/>
      </c>
      <c r="I18" s="50" t="str">
        <f>IF(B18&lt;&gt;"",IF($E18="N/A","",_xlfn.IFNA(INDEX('Supporting Calcs'!$B$13:$B$17,MATCH(E18,'Supporting Calcs'!$A$13:$A$17,0)),"")),"")</f>
        <v/>
      </c>
      <c r="J18" s="50" t="str">
        <f>IF(B18&lt;&gt;"",IF($F18="N/A","",_xlfn.IFNA(INDEX('Supporting Calcs'!$B$13:$B$17,MATCH(F18,'Supporting Calcs'!$A$13:$A$17,0)),"")),"")</f>
        <v/>
      </c>
    </row>
    <row r="19" spans="1:10" x14ac:dyDescent="0.25">
      <c r="A19" s="50" t="s">
        <v>235</v>
      </c>
      <c r="B19" s="37"/>
      <c r="C19" s="33"/>
      <c r="D19" s="33"/>
      <c r="E19" s="33"/>
      <c r="F19" s="33"/>
      <c r="G19" s="50" t="str">
        <f>IF(B19&lt;&gt;"",_xlfn.IFNA(INDEX('Supporting Calcs'!$B$5:$B$9,MATCH(C19,'Supporting Calcs'!$A$5:$A$9,0)),""),"")</f>
        <v/>
      </c>
      <c r="H19" s="50" t="str">
        <f>IF(B19&lt;&gt;"",IF($D19="N/A","",_xlfn.IFNA(INDEX('Supporting Calcs'!$B$13:$B$17,MATCH(D19,'Supporting Calcs'!$A$13:$A$17,0)),"")),"")</f>
        <v/>
      </c>
      <c r="I19" s="50" t="str">
        <f>IF(B19&lt;&gt;"",IF($E19="N/A","",_xlfn.IFNA(INDEX('Supporting Calcs'!$B$13:$B$17,MATCH(E19,'Supporting Calcs'!$A$13:$A$17,0)),"")),"")</f>
        <v/>
      </c>
      <c r="J19" s="50" t="str">
        <f>IF(B19&lt;&gt;"",IF($F19="N/A","",_xlfn.IFNA(INDEX('Supporting Calcs'!$B$13:$B$17,MATCH(F19,'Supporting Calcs'!$A$13:$A$17,0)),"")),"")</f>
        <v/>
      </c>
    </row>
    <row r="20" spans="1:10" x14ac:dyDescent="0.25">
      <c r="A20" s="50" t="s">
        <v>236</v>
      </c>
      <c r="B20" s="37"/>
      <c r="C20" s="33"/>
      <c r="D20" s="33"/>
      <c r="E20" s="33"/>
      <c r="F20" s="33"/>
      <c r="G20" s="50" t="str">
        <f>IF(B20&lt;&gt;"",_xlfn.IFNA(INDEX('Supporting Calcs'!$B$5:$B$9,MATCH(C20,'Supporting Calcs'!$A$5:$A$9,0)),""),"")</f>
        <v/>
      </c>
      <c r="H20" s="50" t="str">
        <f>IF(B20&lt;&gt;"",IF($D20="N/A","",_xlfn.IFNA(INDEX('Supporting Calcs'!$B$13:$B$17,MATCH(D20,'Supporting Calcs'!$A$13:$A$17,0)),"")),"")</f>
        <v/>
      </c>
      <c r="I20" s="50" t="str">
        <f>IF(B20&lt;&gt;"",IF($E20="N/A","",_xlfn.IFNA(INDEX('Supporting Calcs'!$B$13:$B$17,MATCH(E20,'Supporting Calcs'!$A$13:$A$17,0)),"")),"")</f>
        <v/>
      </c>
      <c r="J20" s="50" t="str">
        <f>IF(B20&lt;&gt;"",IF($F20="N/A","",_xlfn.IFNA(INDEX('Supporting Calcs'!$B$13:$B$17,MATCH(F20,'Supporting Calcs'!$A$13:$A$17,0)),"")),"")</f>
        <v/>
      </c>
    </row>
    <row r="21" spans="1:10" x14ac:dyDescent="0.25">
      <c r="A21" s="50" t="s">
        <v>237</v>
      </c>
      <c r="B21" s="37"/>
      <c r="C21" s="33"/>
      <c r="D21" s="33"/>
      <c r="E21" s="33"/>
      <c r="F21" s="33"/>
      <c r="G21" s="50" t="str">
        <f>IF(B21&lt;&gt;"",_xlfn.IFNA(INDEX('Supporting Calcs'!$B$5:$B$9,MATCH(C21,'Supporting Calcs'!$A$5:$A$9,0)),""),"")</f>
        <v/>
      </c>
      <c r="H21" s="50" t="str">
        <f>IF(B21&lt;&gt;"",IF($D21="N/A","",_xlfn.IFNA(INDEX('Supporting Calcs'!$B$13:$B$17,MATCH(D21,'Supporting Calcs'!$A$13:$A$17,0)),"")),"")</f>
        <v/>
      </c>
      <c r="I21" s="50" t="str">
        <f>IF(B21&lt;&gt;"",IF($E21="N/A","",_xlfn.IFNA(INDEX('Supporting Calcs'!$B$13:$B$17,MATCH(E21,'Supporting Calcs'!$A$13:$A$17,0)),"")),"")</f>
        <v/>
      </c>
      <c r="J21" s="50" t="str">
        <f>IF(B21&lt;&gt;"",IF($F21="N/A","",_xlfn.IFNA(INDEX('Supporting Calcs'!$B$13:$B$17,MATCH(F21,'Supporting Calcs'!$A$13:$A$17,0)),"")),"")</f>
        <v/>
      </c>
    </row>
    <row r="22" spans="1:10" x14ac:dyDescent="0.25">
      <c r="A22" s="50" t="s">
        <v>238</v>
      </c>
      <c r="B22" s="37"/>
      <c r="C22" s="33"/>
      <c r="D22" s="33"/>
      <c r="E22" s="33"/>
      <c r="F22" s="33"/>
      <c r="G22" s="50" t="str">
        <f>IF(B22&lt;&gt;"",_xlfn.IFNA(INDEX('Supporting Calcs'!$B$5:$B$9,MATCH(C22,'Supporting Calcs'!$A$5:$A$9,0)),""),"")</f>
        <v/>
      </c>
      <c r="H22" s="50" t="str">
        <f>IF(B22&lt;&gt;"",IF($D22="N/A","",_xlfn.IFNA(INDEX('Supporting Calcs'!$B$13:$B$17,MATCH(D22,'Supporting Calcs'!$A$13:$A$17,0)),"")),"")</f>
        <v/>
      </c>
      <c r="I22" s="50" t="str">
        <f>IF(B22&lt;&gt;"",IF($E22="N/A","",_xlfn.IFNA(INDEX('Supporting Calcs'!$B$13:$B$17,MATCH(E22,'Supporting Calcs'!$A$13:$A$17,0)),"")),"")</f>
        <v/>
      </c>
      <c r="J22" s="50" t="str">
        <f>IF(B22&lt;&gt;"",IF($F22="N/A","",_xlfn.IFNA(INDEX('Supporting Calcs'!$B$13:$B$17,MATCH(F22,'Supporting Calcs'!$A$13:$A$17,0)),"")),"")</f>
        <v/>
      </c>
    </row>
  </sheetData>
  <sheetProtection algorithmName="SHA-512" hashValue="Y6WJtpKRFc0oc/Kxa5YxhrpkJ/sAFIEFSgLHTVW3duwW2eFTJneyqx9+k3ketp6fLzX4qrN6b/RmyKeeZ90uSA==" saltValue="Xt2V90lh/s2VcwAHmjGlSQ==" spinCount="100000" sheet="1" formatColumns="0" formatRows="0"/>
  <mergeCells count="1">
    <mergeCell ref="A5:D5"/>
  </mergeCells>
  <conditionalFormatting sqref="C8:F22">
    <cfRule type="expression" dxfId="5" priority="3">
      <formula>$B8=""</formula>
    </cfRule>
  </conditionalFormatting>
  <dataValidations count="1">
    <dataValidation type="custom" allowBlank="1" showInputMessage="1" showErrorMessage="1" error="Please enter a unique name." sqref="B8:B22" xr:uid="{0588A6D3-4671-4B78-B87E-47157EF87AA4}">
      <formula1>COUNTIF($B$8:$B$22,B8)&lt;2</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Please choose an item from the drop-down list." xr:uid="{380AD502-C960-4740-858F-E1D534D50C33}">
          <x14:formula1>
            <xm:f>'Supporting Calcs'!$A$5:$A$9</xm:f>
          </x14:formula1>
          <xm:sqref>C8:C22</xm:sqref>
        </x14:dataValidation>
        <x14:dataValidation type="list" allowBlank="1" showInputMessage="1" showErrorMessage="1" error="Please choose an item from the drop-down list." xr:uid="{75BF1659-E75F-45FA-9D95-09CE99A0767B}">
          <x14:formula1>
            <xm:f>'Supporting Calcs'!$A$13:$A$18</xm:f>
          </x14:formula1>
          <xm:sqref>D8:F22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0a6d2c3-a03d-4455-9e0e-5b2ea6e712ed">
      <Terms xmlns="http://schemas.microsoft.com/office/infopath/2007/PartnerControls"/>
    </lcf76f155ced4ddcb4097134ff3c332f>
    <TaxCatchAll xmlns="5cece13e-3376-4417-9525-be60b11a89a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58AF2047B31042B9EA8B659B641B95" ma:contentTypeVersion="15" ma:contentTypeDescription="Create a new document." ma:contentTypeScope="" ma:versionID="dbafb45b35d607af080520b6e37b6528">
  <xsd:schema xmlns:xsd="http://www.w3.org/2001/XMLSchema" xmlns:xs="http://www.w3.org/2001/XMLSchema" xmlns:p="http://schemas.microsoft.com/office/2006/metadata/properties" xmlns:ns2="00a6d2c3-a03d-4455-9e0e-5b2ea6e712ed" xmlns:ns3="be4daaa2-bc41-45a1-8510-840768e46a16" xmlns:ns4="5cece13e-3376-4417-9525-be60b11a89a8" targetNamespace="http://schemas.microsoft.com/office/2006/metadata/properties" ma:root="true" ma:fieldsID="0c3c492ee7267306706826d9b2418822" ns2:_="" ns3:_="" ns4:_="">
    <xsd:import namespace="00a6d2c3-a03d-4455-9e0e-5b2ea6e712ed"/>
    <xsd:import namespace="be4daaa2-bc41-45a1-8510-840768e46a16"/>
    <xsd:import namespace="5cece13e-3376-4417-9525-be60b11a89a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4: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a6d2c3-a03d-4455-9e0e-5b2ea6e712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60f1aaf-6244-4bb9-9bf9-38bf37385302"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4daaa2-bc41-45a1-8510-840768e46a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ce13e-3376-4417-9525-be60b11a89a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e490158-1659-45b1-af1e-2b3eb44f1589}" ma:internalName="TaxCatchAll" ma:showField="CatchAllData" ma:web="be4daaa2-bc41-45a1-8510-840768e46a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BCED71-C95B-4720-BAEC-3D3D763421D5}">
  <ds:schemaRefs>
    <ds:schemaRef ds:uri="http://www.w3.org/XML/1998/namespace"/>
    <ds:schemaRef ds:uri="http://purl.org/dc/elements/1.1/"/>
    <ds:schemaRef ds:uri="http://purl.org/dc/terms/"/>
    <ds:schemaRef ds:uri="be4daaa2-bc41-45a1-8510-840768e46a16"/>
    <ds:schemaRef ds:uri="http://schemas.microsoft.com/office/infopath/2007/PartnerControls"/>
    <ds:schemaRef ds:uri="http://schemas.microsoft.com/office/2006/documentManagement/types"/>
    <ds:schemaRef ds:uri="00a6d2c3-a03d-4455-9e0e-5b2ea6e712ed"/>
    <ds:schemaRef ds:uri="http://schemas.openxmlformats.org/package/2006/metadata/core-properties"/>
    <ds:schemaRef ds:uri="5cece13e-3376-4417-9525-be60b11a89a8"/>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469B192-6C85-4517-865D-6AC1CE4CE7B6}">
  <ds:schemaRefs>
    <ds:schemaRef ds:uri="http://schemas.microsoft.com/sharepoint/v3/contenttype/forms"/>
  </ds:schemaRefs>
</ds:datastoreItem>
</file>

<file path=customXml/itemProps3.xml><?xml version="1.0" encoding="utf-8"?>
<ds:datastoreItem xmlns:ds="http://schemas.openxmlformats.org/officeDocument/2006/customXml" ds:itemID="{D541F37C-CA05-4AB2-99D4-97E7E36577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a6d2c3-a03d-4455-9e0e-5b2ea6e712ed"/>
    <ds:schemaRef ds:uri="be4daaa2-bc41-45a1-8510-840768e46a16"/>
    <ds:schemaRef ds:uri="5cece13e-3376-4417-9525-be60b11a89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Overview</vt:lpstr>
      <vt:lpstr>Site-Wide</vt:lpstr>
      <vt:lpstr>Detail-CL</vt:lpstr>
      <vt:lpstr>Detail-LR</vt:lpstr>
      <vt:lpstr>Detail-FR</vt:lpstr>
      <vt:lpstr>Detail-SR</vt:lpstr>
      <vt:lpstr>Detail-MapCL</vt:lpstr>
      <vt:lpstr>Disrupt-GH</vt:lpstr>
      <vt:lpstr>Disrupt-DIH</vt:lpstr>
      <vt:lpstr>Disrupt-DIH TR</vt:lpstr>
      <vt:lpstr>Disrupt-MapSR</vt:lpstr>
      <vt:lpstr>Disrupt-LF</vt:lpstr>
      <vt:lpstr>Supporting Calcs</vt:lpstr>
      <vt:lpstr>CLFR Supporting Calcs</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2024-03-09T23:41:32Z</dcterms:created>
  <dcterms:modified xsi:type="dcterms:W3CDTF">2025-08-22T17:09:16Z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0x0101002C58AF2047B31042B9EA8B659B641B95</vt:lpwstr>
  </property>
</Properties>
</file>